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2 24.1 Pol" sheetId="12" r:id="rId4"/>
    <sheet name="SO 02 24.2 Pol" sheetId="13" r:id="rId5"/>
    <sheet name="SO 02 24.3 Pol" sheetId="14" r:id="rId6"/>
    <sheet name="SO 02 24.4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24.1 Pol'!$1:$7</definedName>
    <definedName name="_xlnm.Print_Titles" localSheetId="4">'SO 02 24.2 Pol'!$1:$7</definedName>
    <definedName name="_xlnm.Print_Titles" localSheetId="5">'SO 02 24.3 Pol'!$1:$7</definedName>
    <definedName name="_xlnm.Print_Titles" localSheetId="6">'SO 02 24.4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24.1 Pol'!$A$1:$X$37</definedName>
    <definedName name="_xlnm.Print_Area" localSheetId="4">'SO 02 24.2 Pol'!$A$1:$X$147</definedName>
    <definedName name="_xlnm.Print_Area" localSheetId="5">'SO 02 24.3 Pol'!$A$1:$X$165</definedName>
    <definedName name="_xlnm.Print_Area" localSheetId="6">'SO 02 24.4 Pol'!$A$1:$X$33</definedName>
    <definedName name="_xlnm.Print_Area" localSheetId="1">Stavba!$A$1:$J$108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K8" i="15" l="1"/>
  <c r="V8" i="15"/>
  <c r="G9" i="15"/>
  <c r="G8" i="15" s="1"/>
  <c r="I9" i="15"/>
  <c r="I8" i="15" s="1"/>
  <c r="K9" i="15"/>
  <c r="O9" i="15"/>
  <c r="O8" i="15" s="1"/>
  <c r="Q9" i="15"/>
  <c r="Q8" i="15" s="1"/>
  <c r="V9" i="15"/>
  <c r="O10" i="15"/>
  <c r="G11" i="15"/>
  <c r="G10" i="15" s="1"/>
  <c r="I11" i="15"/>
  <c r="I10" i="15" s="1"/>
  <c r="K11" i="15"/>
  <c r="K10" i="15" s="1"/>
  <c r="O11" i="15"/>
  <c r="Q11" i="15"/>
  <c r="Q10" i="15" s="1"/>
  <c r="V11" i="15"/>
  <c r="V10" i="15" s="1"/>
  <c r="K12" i="15"/>
  <c r="V12" i="15"/>
  <c r="G13" i="15"/>
  <c r="G12" i="15" s="1"/>
  <c r="I13" i="15"/>
  <c r="I12" i="15" s="1"/>
  <c r="K13" i="15"/>
  <c r="O13" i="15"/>
  <c r="O12" i="15" s="1"/>
  <c r="Q13" i="15"/>
  <c r="Q12" i="15" s="1"/>
  <c r="V13" i="15"/>
  <c r="G14" i="15"/>
  <c r="O14" i="15"/>
  <c r="G15" i="15"/>
  <c r="I15" i="15"/>
  <c r="I14" i="15" s="1"/>
  <c r="K15" i="15"/>
  <c r="K14" i="15" s="1"/>
  <c r="M15" i="15"/>
  <c r="M14" i="15" s="1"/>
  <c r="O15" i="15"/>
  <c r="Q15" i="15"/>
  <c r="Q14" i="15" s="1"/>
  <c r="V15" i="15"/>
  <c r="V14" i="15" s="1"/>
  <c r="K16" i="15"/>
  <c r="V16" i="15"/>
  <c r="G17" i="15"/>
  <c r="G16" i="15" s="1"/>
  <c r="I17" i="15"/>
  <c r="I16" i="15" s="1"/>
  <c r="K17" i="15"/>
  <c r="O17" i="15"/>
  <c r="O16" i="15" s="1"/>
  <c r="Q17" i="15"/>
  <c r="Q16" i="15" s="1"/>
  <c r="V17" i="15"/>
  <c r="O18" i="15"/>
  <c r="G19" i="15"/>
  <c r="G18" i="15" s="1"/>
  <c r="I19" i="15"/>
  <c r="I18" i="15" s="1"/>
  <c r="K19" i="15"/>
  <c r="K18" i="15" s="1"/>
  <c r="O19" i="15"/>
  <c r="Q19" i="15"/>
  <c r="Q18" i="15" s="1"/>
  <c r="V19" i="15"/>
  <c r="V18" i="15" s="1"/>
  <c r="K20" i="15"/>
  <c r="V20" i="15"/>
  <c r="G21" i="15"/>
  <c r="G20" i="15" s="1"/>
  <c r="I21" i="15"/>
  <c r="I20" i="15" s="1"/>
  <c r="K21" i="15"/>
  <c r="O21" i="15"/>
  <c r="O20" i="15" s="1"/>
  <c r="Q21" i="15"/>
  <c r="Q20" i="15" s="1"/>
  <c r="V21" i="15"/>
  <c r="G22" i="15"/>
  <c r="O22" i="15"/>
  <c r="G23" i="15"/>
  <c r="I23" i="15"/>
  <c r="I22" i="15" s="1"/>
  <c r="K23" i="15"/>
  <c r="K22" i="15" s="1"/>
  <c r="M23" i="15"/>
  <c r="M22" i="15" s="1"/>
  <c r="O23" i="15"/>
  <c r="Q23" i="15"/>
  <c r="Q22" i="15" s="1"/>
  <c r="V23" i="15"/>
  <c r="V22" i="15" s="1"/>
  <c r="K24" i="15"/>
  <c r="V24" i="15"/>
  <c r="G25" i="15"/>
  <c r="G24" i="15" s="1"/>
  <c r="I25" i="15"/>
  <c r="I24" i="15" s="1"/>
  <c r="K25" i="15"/>
  <c r="O25" i="15"/>
  <c r="O24" i="15" s="1"/>
  <c r="Q25" i="15"/>
  <c r="Q24" i="15" s="1"/>
  <c r="V25" i="15"/>
  <c r="O26" i="15"/>
  <c r="G27" i="15"/>
  <c r="G26" i="15" s="1"/>
  <c r="I27" i="15"/>
  <c r="I26" i="15" s="1"/>
  <c r="K27" i="15"/>
  <c r="K26" i="15" s="1"/>
  <c r="M27" i="15"/>
  <c r="M26" i="15" s="1"/>
  <c r="O27" i="15"/>
  <c r="Q27" i="15"/>
  <c r="Q26" i="15" s="1"/>
  <c r="V27" i="15"/>
  <c r="V26" i="15" s="1"/>
  <c r="K28" i="15"/>
  <c r="V28" i="15"/>
  <c r="G29" i="15"/>
  <c r="G28" i="15" s="1"/>
  <c r="I29" i="15"/>
  <c r="I28" i="15" s="1"/>
  <c r="K29" i="15"/>
  <c r="O29" i="15"/>
  <c r="O28" i="15" s="1"/>
  <c r="Q29" i="15"/>
  <c r="Q28" i="15" s="1"/>
  <c r="V29" i="15"/>
  <c r="G30" i="15"/>
  <c r="O30" i="15"/>
  <c r="G31" i="15"/>
  <c r="I31" i="15"/>
  <c r="I30" i="15" s="1"/>
  <c r="K31" i="15"/>
  <c r="K30" i="15" s="1"/>
  <c r="M31" i="15"/>
  <c r="M30" i="15" s="1"/>
  <c r="O31" i="15"/>
  <c r="Q31" i="15"/>
  <c r="Q30" i="15" s="1"/>
  <c r="V31" i="15"/>
  <c r="V30" i="15" s="1"/>
  <c r="G9" i="14"/>
  <c r="G8" i="14" s="1"/>
  <c r="I9" i="14"/>
  <c r="I8" i="14" s="1"/>
  <c r="K9" i="14"/>
  <c r="O9" i="14"/>
  <c r="O8" i="14" s="1"/>
  <c r="Q9" i="14"/>
  <c r="Q8" i="14" s="1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K8" i="14" s="1"/>
  <c r="O11" i="14"/>
  <c r="Q11" i="14"/>
  <c r="V11" i="14"/>
  <c r="V8" i="14" s="1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I16" i="14"/>
  <c r="K16" i="14"/>
  <c r="M16" i="14"/>
  <c r="O16" i="14"/>
  <c r="Q16" i="14"/>
  <c r="V16" i="14"/>
  <c r="G18" i="14"/>
  <c r="M18" i="14" s="1"/>
  <c r="I18" i="14"/>
  <c r="I17" i="14" s="1"/>
  <c r="K18" i="14"/>
  <c r="K17" i="14" s="1"/>
  <c r="O18" i="14"/>
  <c r="Q18" i="14"/>
  <c r="Q17" i="14" s="1"/>
  <c r="V18" i="14"/>
  <c r="V17" i="14" s="1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O17" i="14" s="1"/>
  <c r="Q21" i="14"/>
  <c r="V21" i="14"/>
  <c r="G23" i="14"/>
  <c r="M23" i="14" s="1"/>
  <c r="I23" i="14"/>
  <c r="I22" i="14" s="1"/>
  <c r="K23" i="14"/>
  <c r="K22" i="14" s="1"/>
  <c r="O23" i="14"/>
  <c r="Q23" i="14"/>
  <c r="Q22" i="14" s="1"/>
  <c r="V23" i="14"/>
  <c r="V22" i="14" s="1"/>
  <c r="G24" i="14"/>
  <c r="I24" i="14"/>
  <c r="K24" i="14"/>
  <c r="M24" i="14"/>
  <c r="O24" i="14"/>
  <c r="Q24" i="14"/>
  <c r="V24" i="14"/>
  <c r="G25" i="14"/>
  <c r="G22" i="14" s="1"/>
  <c r="I25" i="14"/>
  <c r="K25" i="14"/>
  <c r="O25" i="14"/>
  <c r="O22" i="14" s="1"/>
  <c r="Q25" i="14"/>
  <c r="V25" i="14"/>
  <c r="G26" i="14"/>
  <c r="M26" i="14" s="1"/>
  <c r="I26" i="14"/>
  <c r="K26" i="14"/>
  <c r="O26" i="14"/>
  <c r="Q26" i="14"/>
  <c r="V26" i="14"/>
  <c r="G28" i="14"/>
  <c r="I28" i="14"/>
  <c r="K28" i="14"/>
  <c r="K27" i="14" s="1"/>
  <c r="M28" i="14"/>
  <c r="O28" i="14"/>
  <c r="O27" i="14" s="1"/>
  <c r="Q28" i="14"/>
  <c r="V28" i="14"/>
  <c r="V27" i="14" s="1"/>
  <c r="G29" i="14"/>
  <c r="M29" i="14" s="1"/>
  <c r="I29" i="14"/>
  <c r="K29" i="14"/>
  <c r="O29" i="14"/>
  <c r="Q29" i="14"/>
  <c r="V29" i="14"/>
  <c r="G30" i="14"/>
  <c r="M30" i="14" s="1"/>
  <c r="I30" i="14"/>
  <c r="I27" i="14" s="1"/>
  <c r="K30" i="14"/>
  <c r="O30" i="14"/>
  <c r="Q30" i="14"/>
  <c r="Q27" i="14" s="1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7" i="14"/>
  <c r="I37" i="14"/>
  <c r="I36" i="14" s="1"/>
  <c r="K37" i="14"/>
  <c r="M37" i="14"/>
  <c r="O37" i="14"/>
  <c r="O36" i="14" s="1"/>
  <c r="Q37" i="14"/>
  <c r="Q36" i="14" s="1"/>
  <c r="V37" i="14"/>
  <c r="G38" i="14"/>
  <c r="M38" i="14" s="1"/>
  <c r="I38" i="14"/>
  <c r="K38" i="14"/>
  <c r="O38" i="14"/>
  <c r="Q38" i="14"/>
  <c r="V38" i="14"/>
  <c r="G39" i="14"/>
  <c r="M39" i="14" s="1"/>
  <c r="I39" i="14"/>
  <c r="K39" i="14"/>
  <c r="K36" i="14" s="1"/>
  <c r="O39" i="14"/>
  <c r="Q39" i="14"/>
  <c r="V39" i="14"/>
  <c r="V36" i="14" s="1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3" i="14"/>
  <c r="I43" i="14"/>
  <c r="I42" i="14" s="1"/>
  <c r="K43" i="14"/>
  <c r="K42" i="14" s="1"/>
  <c r="M43" i="14"/>
  <c r="O43" i="14"/>
  <c r="Q43" i="14"/>
  <c r="Q42" i="14" s="1"/>
  <c r="V43" i="14"/>
  <c r="V42" i="14" s="1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O42" i="14" s="1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1" i="14"/>
  <c r="I51" i="14"/>
  <c r="I50" i="14" s="1"/>
  <c r="K51" i="14"/>
  <c r="K50" i="14" s="1"/>
  <c r="M51" i="14"/>
  <c r="O51" i="14"/>
  <c r="Q51" i="14"/>
  <c r="Q50" i="14" s="1"/>
  <c r="V51" i="14"/>
  <c r="V50" i="14" s="1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O50" i="14" s="1"/>
  <c r="Q54" i="14"/>
  <c r="V54" i="14"/>
  <c r="G55" i="14"/>
  <c r="M55" i="14" s="1"/>
  <c r="I55" i="14"/>
  <c r="K55" i="14"/>
  <c r="O55" i="14"/>
  <c r="Q55" i="14"/>
  <c r="V55" i="14"/>
  <c r="K56" i="14"/>
  <c r="V56" i="14"/>
  <c r="G57" i="14"/>
  <c r="G56" i="14" s="1"/>
  <c r="I57" i="14"/>
  <c r="I56" i="14" s="1"/>
  <c r="K57" i="14"/>
  <c r="M57" i="14"/>
  <c r="M56" i="14" s="1"/>
  <c r="O57" i="14"/>
  <c r="O56" i="14" s="1"/>
  <c r="Q57" i="14"/>
  <c r="Q56" i="14" s="1"/>
  <c r="V57" i="14"/>
  <c r="G58" i="14"/>
  <c r="O58" i="14"/>
  <c r="G59" i="14"/>
  <c r="M59" i="14" s="1"/>
  <c r="M58" i="14" s="1"/>
  <c r="I59" i="14"/>
  <c r="I58" i="14" s="1"/>
  <c r="K59" i="14"/>
  <c r="K58" i="14" s="1"/>
  <c r="O59" i="14"/>
  <c r="Q59" i="14"/>
  <c r="Q58" i="14" s="1"/>
  <c r="V59" i="14"/>
  <c r="V58" i="14" s="1"/>
  <c r="K60" i="14"/>
  <c r="V60" i="14"/>
  <c r="G61" i="14"/>
  <c r="I61" i="14"/>
  <c r="I60" i="14" s="1"/>
  <c r="K61" i="14"/>
  <c r="O61" i="14"/>
  <c r="O60" i="14" s="1"/>
  <c r="Q61" i="14"/>
  <c r="Q60" i="14" s="1"/>
  <c r="V61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65" i="14"/>
  <c r="I65" i="14"/>
  <c r="I64" i="14" s="1"/>
  <c r="K65" i="14"/>
  <c r="O65" i="14"/>
  <c r="O64" i="14" s="1"/>
  <c r="Q65" i="14"/>
  <c r="Q64" i="14" s="1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K64" i="14" s="1"/>
  <c r="O68" i="14"/>
  <c r="Q68" i="14"/>
  <c r="V68" i="14"/>
  <c r="V64" i="14" s="1"/>
  <c r="G69" i="14"/>
  <c r="M69" i="14" s="1"/>
  <c r="I69" i="14"/>
  <c r="K69" i="14"/>
  <c r="O69" i="14"/>
  <c r="Q69" i="14"/>
  <c r="V69" i="14"/>
  <c r="G71" i="14"/>
  <c r="I71" i="14"/>
  <c r="I70" i="14" s="1"/>
  <c r="K71" i="14"/>
  <c r="K70" i="14" s="1"/>
  <c r="M71" i="14"/>
  <c r="O71" i="14"/>
  <c r="Q71" i="14"/>
  <c r="Q70" i="14" s="1"/>
  <c r="V71" i="14"/>
  <c r="V70" i="14" s="1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4" i="14"/>
  <c r="M74" i="14" s="1"/>
  <c r="I74" i="14"/>
  <c r="K74" i="14"/>
  <c r="O74" i="14"/>
  <c r="O70" i="14" s="1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8" i="14"/>
  <c r="M78" i="14" s="1"/>
  <c r="I78" i="14"/>
  <c r="I77" i="14" s="1"/>
  <c r="K78" i="14"/>
  <c r="K77" i="14" s="1"/>
  <c r="O78" i="14"/>
  <c r="O77" i="14" s="1"/>
  <c r="Q78" i="14"/>
  <c r="Q77" i="14" s="1"/>
  <c r="V78" i="14"/>
  <c r="V77" i="14" s="1"/>
  <c r="G79" i="14"/>
  <c r="M79" i="14" s="1"/>
  <c r="I79" i="14"/>
  <c r="K79" i="14"/>
  <c r="O79" i="14"/>
  <c r="Q79" i="14"/>
  <c r="V79" i="14"/>
  <c r="G80" i="14"/>
  <c r="M80" i="14" s="1"/>
  <c r="I80" i="14"/>
  <c r="K80" i="14"/>
  <c r="O80" i="14"/>
  <c r="Q80" i="14"/>
  <c r="V80" i="14"/>
  <c r="G81" i="14"/>
  <c r="M81" i="14" s="1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K87" i="14"/>
  <c r="O87" i="14"/>
  <c r="Q87" i="14"/>
  <c r="V87" i="14"/>
  <c r="G88" i="14"/>
  <c r="I88" i="14"/>
  <c r="K88" i="14"/>
  <c r="M88" i="14"/>
  <c r="O88" i="14"/>
  <c r="Q88" i="14"/>
  <c r="V88" i="14"/>
  <c r="G89" i="14"/>
  <c r="M89" i="14" s="1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G91" i="14"/>
  <c r="I91" i="14"/>
  <c r="K91" i="14"/>
  <c r="M91" i="14"/>
  <c r="O91" i="14"/>
  <c r="Q91" i="14"/>
  <c r="V91" i="14"/>
  <c r="G92" i="14"/>
  <c r="M92" i="14" s="1"/>
  <c r="I92" i="14"/>
  <c r="K92" i="14"/>
  <c r="O92" i="14"/>
  <c r="Q92" i="14"/>
  <c r="V92" i="14"/>
  <c r="G94" i="14"/>
  <c r="M94" i="14" s="1"/>
  <c r="I94" i="14"/>
  <c r="I93" i="14" s="1"/>
  <c r="K94" i="14"/>
  <c r="K93" i="14" s="1"/>
  <c r="O94" i="14"/>
  <c r="O93" i="14" s="1"/>
  <c r="Q94" i="14"/>
  <c r="Q93" i="14" s="1"/>
  <c r="V94" i="14"/>
  <c r="V93" i="14" s="1"/>
  <c r="G95" i="14"/>
  <c r="I95" i="14"/>
  <c r="K95" i="14"/>
  <c r="M95" i="14"/>
  <c r="O95" i="14"/>
  <c r="Q95" i="14"/>
  <c r="V95" i="14"/>
  <c r="G96" i="14"/>
  <c r="M96" i="14" s="1"/>
  <c r="I96" i="14"/>
  <c r="K96" i="14"/>
  <c r="O96" i="14"/>
  <c r="Q96" i="14"/>
  <c r="V96" i="14"/>
  <c r="G97" i="14"/>
  <c r="M97" i="14" s="1"/>
  <c r="I97" i="14"/>
  <c r="K97" i="14"/>
  <c r="O97" i="14"/>
  <c r="Q97" i="14"/>
  <c r="V97" i="14"/>
  <c r="O98" i="14"/>
  <c r="G99" i="14"/>
  <c r="G98" i="14" s="1"/>
  <c r="I99" i="14"/>
  <c r="I98" i="14" s="1"/>
  <c r="K99" i="14"/>
  <c r="K98" i="14" s="1"/>
  <c r="O99" i="14"/>
  <c r="Q99" i="14"/>
  <c r="Q98" i="14" s="1"/>
  <c r="V99" i="14"/>
  <c r="V98" i="14" s="1"/>
  <c r="G100" i="14"/>
  <c r="I100" i="14"/>
  <c r="K100" i="14"/>
  <c r="M100" i="14"/>
  <c r="O100" i="14"/>
  <c r="Q100" i="14"/>
  <c r="V100" i="14"/>
  <c r="G102" i="14"/>
  <c r="M102" i="14" s="1"/>
  <c r="I102" i="14"/>
  <c r="I101" i="14" s="1"/>
  <c r="K102" i="14"/>
  <c r="K101" i="14" s="1"/>
  <c r="O102" i="14"/>
  <c r="O101" i="14" s="1"/>
  <c r="Q102" i="14"/>
  <c r="Q101" i="14" s="1"/>
  <c r="V102" i="14"/>
  <c r="V101" i="14" s="1"/>
  <c r="G103" i="14"/>
  <c r="M103" i="14" s="1"/>
  <c r="I103" i="14"/>
  <c r="K103" i="14"/>
  <c r="O103" i="14"/>
  <c r="Q103" i="14"/>
  <c r="V103" i="14"/>
  <c r="G104" i="14"/>
  <c r="I104" i="14"/>
  <c r="K104" i="14"/>
  <c r="M104" i="14"/>
  <c r="O104" i="14"/>
  <c r="Q104" i="14"/>
  <c r="V104" i="14"/>
  <c r="G105" i="14"/>
  <c r="M105" i="14" s="1"/>
  <c r="I105" i="14"/>
  <c r="K105" i="14"/>
  <c r="O105" i="14"/>
  <c r="Q105" i="14"/>
  <c r="V105" i="14"/>
  <c r="O106" i="14"/>
  <c r="G107" i="14"/>
  <c r="G106" i="14" s="1"/>
  <c r="I107" i="14"/>
  <c r="I106" i="14" s="1"/>
  <c r="K107" i="14"/>
  <c r="K106" i="14" s="1"/>
  <c r="M107" i="14"/>
  <c r="M106" i="14" s="1"/>
  <c r="O107" i="14"/>
  <c r="Q107" i="14"/>
  <c r="Q106" i="14" s="1"/>
  <c r="V107" i="14"/>
  <c r="V106" i="14" s="1"/>
  <c r="K108" i="14"/>
  <c r="V108" i="14"/>
  <c r="G109" i="14"/>
  <c r="G108" i="14" s="1"/>
  <c r="I109" i="14"/>
  <c r="I108" i="14" s="1"/>
  <c r="K109" i="14"/>
  <c r="O109" i="14"/>
  <c r="O108" i="14" s="1"/>
  <c r="Q109" i="14"/>
  <c r="Q108" i="14" s="1"/>
  <c r="V109" i="14"/>
  <c r="G111" i="14"/>
  <c r="I111" i="14"/>
  <c r="I110" i="14" s="1"/>
  <c r="K111" i="14"/>
  <c r="K110" i="14" s="1"/>
  <c r="M111" i="14"/>
  <c r="O111" i="14"/>
  <c r="Q111" i="14"/>
  <c r="Q110" i="14" s="1"/>
  <c r="V111" i="14"/>
  <c r="V110" i="14" s="1"/>
  <c r="G112" i="14"/>
  <c r="M112" i="14" s="1"/>
  <c r="I112" i="14"/>
  <c r="K112" i="14"/>
  <c r="O112" i="14"/>
  <c r="Q112" i="14"/>
  <c r="V112" i="14"/>
  <c r="G113" i="14"/>
  <c r="I113" i="14"/>
  <c r="K113" i="14"/>
  <c r="M113" i="14"/>
  <c r="O113" i="14"/>
  <c r="Q113" i="14"/>
  <c r="V113" i="14"/>
  <c r="G114" i="14"/>
  <c r="M114" i="14" s="1"/>
  <c r="I114" i="14"/>
  <c r="K114" i="14"/>
  <c r="O114" i="14"/>
  <c r="O110" i="14" s="1"/>
  <c r="Q114" i="14"/>
  <c r="V114" i="14"/>
  <c r="G116" i="14"/>
  <c r="I116" i="14"/>
  <c r="K116" i="14"/>
  <c r="K115" i="14" s="1"/>
  <c r="O116" i="14"/>
  <c r="O115" i="14" s="1"/>
  <c r="Q116" i="14"/>
  <c r="V116" i="14"/>
  <c r="V115" i="14" s="1"/>
  <c r="G117" i="14"/>
  <c r="I117" i="14"/>
  <c r="K117" i="14"/>
  <c r="M117" i="14"/>
  <c r="O117" i="14"/>
  <c r="Q117" i="14"/>
  <c r="V117" i="14"/>
  <c r="G118" i="14"/>
  <c r="M118" i="14" s="1"/>
  <c r="I118" i="14"/>
  <c r="K118" i="14"/>
  <c r="O118" i="14"/>
  <c r="Q118" i="14"/>
  <c r="V118" i="14"/>
  <c r="G119" i="14"/>
  <c r="M119" i="14" s="1"/>
  <c r="I119" i="14"/>
  <c r="I115" i="14" s="1"/>
  <c r="K119" i="14"/>
  <c r="O119" i="14"/>
  <c r="Q119" i="14"/>
  <c r="Q115" i="14" s="1"/>
  <c r="V119" i="14"/>
  <c r="G120" i="14"/>
  <c r="I120" i="14"/>
  <c r="K120" i="14"/>
  <c r="M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4" i="14"/>
  <c r="I124" i="14"/>
  <c r="K124" i="14"/>
  <c r="K123" i="14" s="1"/>
  <c r="M124" i="14"/>
  <c r="O124" i="14"/>
  <c r="O123" i="14" s="1"/>
  <c r="Q124" i="14"/>
  <c r="V124" i="14"/>
  <c r="V123" i="14" s="1"/>
  <c r="G125" i="14"/>
  <c r="M125" i="14" s="1"/>
  <c r="I125" i="14"/>
  <c r="K125" i="14"/>
  <c r="O125" i="14"/>
  <c r="Q125" i="14"/>
  <c r="V125" i="14"/>
  <c r="G126" i="14"/>
  <c r="M126" i="14" s="1"/>
  <c r="I126" i="14"/>
  <c r="K126" i="14"/>
  <c r="O126" i="14"/>
  <c r="Q126" i="14"/>
  <c r="V126" i="14"/>
  <c r="G127" i="14"/>
  <c r="I127" i="14"/>
  <c r="I123" i="14" s="1"/>
  <c r="K127" i="14"/>
  <c r="M127" i="14"/>
  <c r="O127" i="14"/>
  <c r="Q127" i="14"/>
  <c r="Q123" i="14" s="1"/>
  <c r="V127" i="14"/>
  <c r="G128" i="14"/>
  <c r="M128" i="14" s="1"/>
  <c r="I128" i="14"/>
  <c r="K128" i="14"/>
  <c r="O128" i="14"/>
  <c r="Q128" i="14"/>
  <c r="V128" i="14"/>
  <c r="G129" i="14"/>
  <c r="I129" i="14"/>
  <c r="K129" i="14"/>
  <c r="M129" i="14"/>
  <c r="O129" i="14"/>
  <c r="Q129" i="14"/>
  <c r="V129" i="14"/>
  <c r="G130" i="14"/>
  <c r="M130" i="14" s="1"/>
  <c r="I130" i="14"/>
  <c r="K130" i="14"/>
  <c r="O130" i="14"/>
  <c r="Q130" i="14"/>
  <c r="V130" i="14"/>
  <c r="G131" i="14"/>
  <c r="M131" i="14" s="1"/>
  <c r="I131" i="14"/>
  <c r="K131" i="14"/>
  <c r="O131" i="14"/>
  <c r="Q131" i="14"/>
  <c r="V131" i="14"/>
  <c r="G132" i="14"/>
  <c r="I132" i="14"/>
  <c r="K132" i="14"/>
  <c r="M132" i="14"/>
  <c r="O132" i="14"/>
  <c r="Q132" i="14"/>
  <c r="V132" i="14"/>
  <c r="G134" i="14"/>
  <c r="M134" i="14" s="1"/>
  <c r="I134" i="14"/>
  <c r="I133" i="14" s="1"/>
  <c r="K134" i="14"/>
  <c r="K133" i="14" s="1"/>
  <c r="O134" i="14"/>
  <c r="O133" i="14" s="1"/>
  <c r="Q134" i="14"/>
  <c r="Q133" i="14" s="1"/>
  <c r="V134" i="14"/>
  <c r="V133" i="14" s="1"/>
  <c r="G135" i="14"/>
  <c r="M135" i="14" s="1"/>
  <c r="I135" i="14"/>
  <c r="K135" i="14"/>
  <c r="O135" i="14"/>
  <c r="Q135" i="14"/>
  <c r="V135" i="14"/>
  <c r="G136" i="14"/>
  <c r="I136" i="14"/>
  <c r="K136" i="14"/>
  <c r="M136" i="14"/>
  <c r="O136" i="14"/>
  <c r="Q136" i="14"/>
  <c r="V136" i="14"/>
  <c r="G137" i="14"/>
  <c r="M137" i="14" s="1"/>
  <c r="I137" i="14"/>
  <c r="K137" i="14"/>
  <c r="O137" i="14"/>
  <c r="Q137" i="14"/>
  <c r="V137" i="14"/>
  <c r="G138" i="14"/>
  <c r="M138" i="14" s="1"/>
  <c r="I138" i="14"/>
  <c r="K138" i="14"/>
  <c r="O138" i="14"/>
  <c r="Q138" i="14"/>
  <c r="V138" i="14"/>
  <c r="G139" i="14"/>
  <c r="I139" i="14"/>
  <c r="K139" i="14"/>
  <c r="M139" i="14"/>
  <c r="O139" i="14"/>
  <c r="Q139" i="14"/>
  <c r="V139" i="14"/>
  <c r="G140" i="14"/>
  <c r="M140" i="14" s="1"/>
  <c r="I140" i="14"/>
  <c r="K140" i="14"/>
  <c r="O140" i="14"/>
  <c r="Q140" i="14"/>
  <c r="V140" i="14"/>
  <c r="G141" i="14"/>
  <c r="I141" i="14"/>
  <c r="K141" i="14"/>
  <c r="M141" i="14"/>
  <c r="O141" i="14"/>
  <c r="Q141" i="14"/>
  <c r="V141" i="14"/>
  <c r="G142" i="14"/>
  <c r="G143" i="14"/>
  <c r="I143" i="14"/>
  <c r="I142" i="14" s="1"/>
  <c r="K143" i="14"/>
  <c r="K142" i="14" s="1"/>
  <c r="M143" i="14"/>
  <c r="O143" i="14"/>
  <c r="Q143" i="14"/>
  <c r="Q142" i="14" s="1"/>
  <c r="V143" i="14"/>
  <c r="V142" i="14" s="1"/>
  <c r="G144" i="14"/>
  <c r="M144" i="14" s="1"/>
  <c r="I144" i="14"/>
  <c r="K144" i="14"/>
  <c r="O144" i="14"/>
  <c r="Q144" i="14"/>
  <c r="V144" i="14"/>
  <c r="G145" i="14"/>
  <c r="I145" i="14"/>
  <c r="K145" i="14"/>
  <c r="M145" i="14"/>
  <c r="O145" i="14"/>
  <c r="Q145" i="14"/>
  <c r="V145" i="14"/>
  <c r="G146" i="14"/>
  <c r="M146" i="14" s="1"/>
  <c r="I146" i="14"/>
  <c r="K146" i="14"/>
  <c r="O146" i="14"/>
  <c r="O142" i="14" s="1"/>
  <c r="Q146" i="14"/>
  <c r="V146" i="14"/>
  <c r="G147" i="14"/>
  <c r="M147" i="14" s="1"/>
  <c r="I147" i="14"/>
  <c r="K147" i="14"/>
  <c r="O147" i="14"/>
  <c r="Q147" i="14"/>
  <c r="V147" i="14"/>
  <c r="G148" i="14"/>
  <c r="I148" i="14"/>
  <c r="K148" i="14"/>
  <c r="M148" i="14"/>
  <c r="O148" i="14"/>
  <c r="Q148" i="14"/>
  <c r="V148" i="14"/>
  <c r="G149" i="14"/>
  <c r="M149" i="14" s="1"/>
  <c r="I149" i="14"/>
  <c r="K149" i="14"/>
  <c r="O149" i="14"/>
  <c r="Q149" i="14"/>
  <c r="V149" i="14"/>
  <c r="G150" i="14"/>
  <c r="M150" i="14" s="1"/>
  <c r="I150" i="14"/>
  <c r="K150" i="14"/>
  <c r="O150" i="14"/>
  <c r="Q150" i="14"/>
  <c r="V150" i="14"/>
  <c r="I151" i="14"/>
  <c r="Q151" i="14"/>
  <c r="G152" i="14"/>
  <c r="I152" i="14"/>
  <c r="K152" i="14"/>
  <c r="K151" i="14" s="1"/>
  <c r="M152" i="14"/>
  <c r="O152" i="14"/>
  <c r="O151" i="14" s="1"/>
  <c r="Q152" i="14"/>
  <c r="V152" i="14"/>
  <c r="V151" i="14" s="1"/>
  <c r="G153" i="14"/>
  <c r="M153" i="14" s="1"/>
  <c r="I153" i="14"/>
  <c r="K153" i="14"/>
  <c r="O153" i="14"/>
  <c r="Q153" i="14"/>
  <c r="V153" i="14"/>
  <c r="O154" i="14"/>
  <c r="G155" i="14"/>
  <c r="M155" i="14" s="1"/>
  <c r="I155" i="14"/>
  <c r="I154" i="14" s="1"/>
  <c r="K155" i="14"/>
  <c r="K154" i="14" s="1"/>
  <c r="O155" i="14"/>
  <c r="Q155" i="14"/>
  <c r="Q154" i="14" s="1"/>
  <c r="V155" i="14"/>
  <c r="V154" i="14" s="1"/>
  <c r="G156" i="14"/>
  <c r="G154" i="14" s="1"/>
  <c r="I156" i="14"/>
  <c r="K156" i="14"/>
  <c r="M156" i="14"/>
  <c r="O156" i="14"/>
  <c r="Q156" i="14"/>
  <c r="V156" i="14"/>
  <c r="G157" i="14"/>
  <c r="M157" i="14" s="1"/>
  <c r="I157" i="14"/>
  <c r="K157" i="14"/>
  <c r="O157" i="14"/>
  <c r="Q157" i="14"/>
  <c r="V157" i="14"/>
  <c r="O158" i="14"/>
  <c r="G159" i="14"/>
  <c r="M159" i="14" s="1"/>
  <c r="I159" i="14"/>
  <c r="I158" i="14" s="1"/>
  <c r="K159" i="14"/>
  <c r="K158" i="14" s="1"/>
  <c r="O159" i="14"/>
  <c r="Q159" i="14"/>
  <c r="Q158" i="14" s="1"/>
  <c r="V159" i="14"/>
  <c r="V158" i="14" s="1"/>
  <c r="G160" i="14"/>
  <c r="I160" i="14"/>
  <c r="K160" i="14"/>
  <c r="M160" i="14"/>
  <c r="O160" i="14"/>
  <c r="Q160" i="14"/>
  <c r="V160" i="14"/>
  <c r="G162" i="14"/>
  <c r="M162" i="14" s="1"/>
  <c r="I162" i="14"/>
  <c r="I161" i="14" s="1"/>
  <c r="K162" i="14"/>
  <c r="O162" i="14"/>
  <c r="O161" i="14" s="1"/>
  <c r="Q162" i="14"/>
  <c r="Q161" i="14" s="1"/>
  <c r="V162" i="14"/>
  <c r="V161" i="14" s="1"/>
  <c r="G163" i="14"/>
  <c r="M163" i="14" s="1"/>
  <c r="I163" i="14"/>
  <c r="K163" i="14"/>
  <c r="K161" i="14" s="1"/>
  <c r="O163" i="14"/>
  <c r="Q163" i="14"/>
  <c r="V163" i="14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6" i="13"/>
  <c r="I16" i="13"/>
  <c r="I15" i="13" s="1"/>
  <c r="K16" i="13"/>
  <c r="K15" i="13" s="1"/>
  <c r="O16" i="13"/>
  <c r="O15" i="13" s="1"/>
  <c r="Q16" i="13"/>
  <c r="Q15" i="13" s="1"/>
  <c r="V16" i="13"/>
  <c r="V15" i="13" s="1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G43" i="13"/>
  <c r="M43" i="13" s="1"/>
  <c r="I43" i="13"/>
  <c r="K43" i="13"/>
  <c r="O43" i="13"/>
  <c r="Q43" i="13"/>
  <c r="V43" i="13"/>
  <c r="G45" i="13"/>
  <c r="M45" i="13" s="1"/>
  <c r="I45" i="13"/>
  <c r="I44" i="13" s="1"/>
  <c r="K45" i="13"/>
  <c r="K44" i="13" s="1"/>
  <c r="O45" i="13"/>
  <c r="Q45" i="13"/>
  <c r="Q44" i="13" s="1"/>
  <c r="V45" i="13"/>
  <c r="V44" i="13" s="1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O48" i="13"/>
  <c r="O44" i="13" s="1"/>
  <c r="Q48" i="13"/>
  <c r="V48" i="13"/>
  <c r="G50" i="13"/>
  <c r="I50" i="13"/>
  <c r="I49" i="13" s="1"/>
  <c r="K50" i="13"/>
  <c r="K49" i="13" s="1"/>
  <c r="M50" i="13"/>
  <c r="O50" i="13"/>
  <c r="Q50" i="13"/>
  <c r="Q49" i="13" s="1"/>
  <c r="V50" i="13"/>
  <c r="V49" i="13" s="1"/>
  <c r="G51" i="13"/>
  <c r="M51" i="13" s="1"/>
  <c r="I51" i="13"/>
  <c r="K51" i="13"/>
  <c r="O51" i="13"/>
  <c r="Q51" i="13"/>
  <c r="V51" i="13"/>
  <c r="G52" i="13"/>
  <c r="I52" i="13"/>
  <c r="K52" i="13"/>
  <c r="O52" i="13"/>
  <c r="O49" i="13" s="1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3" i="13"/>
  <c r="I63" i="13"/>
  <c r="I62" i="13" s="1"/>
  <c r="K63" i="13"/>
  <c r="K62" i="13" s="1"/>
  <c r="M63" i="13"/>
  <c r="O63" i="13"/>
  <c r="Q63" i="13"/>
  <c r="Q62" i="13" s="1"/>
  <c r="V63" i="13"/>
  <c r="V62" i="13" s="1"/>
  <c r="G64" i="13"/>
  <c r="G62" i="13" s="1"/>
  <c r="I64" i="13"/>
  <c r="K64" i="13"/>
  <c r="O64" i="13"/>
  <c r="O62" i="13" s="1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2" i="13"/>
  <c r="I72" i="13"/>
  <c r="K72" i="13"/>
  <c r="K71" i="13" s="1"/>
  <c r="M72" i="13"/>
  <c r="O72" i="13"/>
  <c r="O71" i="13" s="1"/>
  <c r="Q72" i="13"/>
  <c r="V72" i="13"/>
  <c r="V71" i="13" s="1"/>
  <c r="G73" i="13"/>
  <c r="M73" i="13" s="1"/>
  <c r="I73" i="13"/>
  <c r="I71" i="13" s="1"/>
  <c r="K73" i="13"/>
  <c r="O73" i="13"/>
  <c r="Q73" i="13"/>
  <c r="Q71" i="13" s="1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G104" i="13"/>
  <c r="G103" i="13" s="1"/>
  <c r="I104" i="13"/>
  <c r="K104" i="13"/>
  <c r="K103" i="13" s="1"/>
  <c r="O104" i="13"/>
  <c r="O103" i="13" s="1"/>
  <c r="Q104" i="13"/>
  <c r="V104" i="13"/>
  <c r="V103" i="13" s="1"/>
  <c r="G105" i="13"/>
  <c r="M105" i="13" s="1"/>
  <c r="I105" i="13"/>
  <c r="K105" i="13"/>
  <c r="O105" i="13"/>
  <c r="Q105" i="13"/>
  <c r="V105" i="13"/>
  <c r="G106" i="13"/>
  <c r="M106" i="13" s="1"/>
  <c r="I106" i="13"/>
  <c r="I103" i="13" s="1"/>
  <c r="K106" i="13"/>
  <c r="O106" i="13"/>
  <c r="Q106" i="13"/>
  <c r="Q103" i="13" s="1"/>
  <c r="V106" i="13"/>
  <c r="G107" i="13"/>
  <c r="M107" i="13" s="1"/>
  <c r="I107" i="13"/>
  <c r="K107" i="13"/>
  <c r="O107" i="13"/>
  <c r="Q107" i="13"/>
  <c r="V107" i="13"/>
  <c r="G108" i="13"/>
  <c r="M108" i="13" s="1"/>
  <c r="I108" i="13"/>
  <c r="K108" i="13"/>
  <c r="O108" i="13"/>
  <c r="Q108" i="13"/>
  <c r="V108" i="13"/>
  <c r="G109" i="13"/>
  <c r="M109" i="13" s="1"/>
  <c r="I109" i="13"/>
  <c r="K109" i="13"/>
  <c r="O109" i="13"/>
  <c r="Q109" i="13"/>
  <c r="V109" i="13"/>
  <c r="G110" i="13"/>
  <c r="M110" i="13" s="1"/>
  <c r="I110" i="13"/>
  <c r="K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I113" i="13"/>
  <c r="K113" i="13"/>
  <c r="M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M115" i="13" s="1"/>
  <c r="I115" i="13"/>
  <c r="K115" i="13"/>
  <c r="O115" i="13"/>
  <c r="Q115" i="13"/>
  <c r="V115" i="13"/>
  <c r="G116" i="13"/>
  <c r="I116" i="13"/>
  <c r="K116" i="13"/>
  <c r="M116" i="13"/>
  <c r="O116" i="13"/>
  <c r="Q116" i="13"/>
  <c r="V116" i="13"/>
  <c r="G117" i="13"/>
  <c r="M117" i="13" s="1"/>
  <c r="I117" i="13"/>
  <c r="K117" i="13"/>
  <c r="O117" i="13"/>
  <c r="Q117" i="13"/>
  <c r="V117" i="13"/>
  <c r="G118" i="13"/>
  <c r="M118" i="13" s="1"/>
  <c r="I118" i="13"/>
  <c r="K118" i="13"/>
  <c r="O118" i="13"/>
  <c r="Q118" i="13"/>
  <c r="V118" i="13"/>
  <c r="G120" i="13"/>
  <c r="I120" i="13"/>
  <c r="K120" i="13"/>
  <c r="K119" i="13" s="1"/>
  <c r="M120" i="13"/>
  <c r="O120" i="13"/>
  <c r="O119" i="13" s="1"/>
  <c r="Q120" i="13"/>
  <c r="V120" i="13"/>
  <c r="V119" i="13" s="1"/>
  <c r="G121" i="13"/>
  <c r="M121" i="13" s="1"/>
  <c r="I121" i="13"/>
  <c r="K121" i="13"/>
  <c r="O121" i="13"/>
  <c r="Q121" i="13"/>
  <c r="V121" i="13"/>
  <c r="G122" i="13"/>
  <c r="M122" i="13" s="1"/>
  <c r="I122" i="13"/>
  <c r="I119" i="13" s="1"/>
  <c r="K122" i="13"/>
  <c r="O122" i="13"/>
  <c r="Q122" i="13"/>
  <c r="Q119" i="13" s="1"/>
  <c r="V122" i="13"/>
  <c r="G123" i="13"/>
  <c r="M123" i="13" s="1"/>
  <c r="I123" i="13"/>
  <c r="K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M130" i="13" s="1"/>
  <c r="I130" i="13"/>
  <c r="K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M132" i="13" s="1"/>
  <c r="I132" i="13"/>
  <c r="K132" i="13"/>
  <c r="O132" i="13"/>
  <c r="Q132" i="13"/>
  <c r="V132" i="13"/>
  <c r="G133" i="13"/>
  <c r="M133" i="13" s="1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K136" i="13"/>
  <c r="V136" i="13"/>
  <c r="G137" i="13"/>
  <c r="G136" i="13" s="1"/>
  <c r="I137" i="13"/>
  <c r="I136" i="13" s="1"/>
  <c r="K137" i="13"/>
  <c r="O137" i="13"/>
  <c r="O136" i="13" s="1"/>
  <c r="Q137" i="13"/>
  <c r="Q136" i="13" s="1"/>
  <c r="V137" i="13"/>
  <c r="G138" i="13"/>
  <c r="M138" i="13" s="1"/>
  <c r="I138" i="13"/>
  <c r="K138" i="13"/>
  <c r="O138" i="13"/>
  <c r="Q138" i="13"/>
  <c r="V138" i="13"/>
  <c r="I139" i="13"/>
  <c r="Q139" i="13"/>
  <c r="G140" i="13"/>
  <c r="I140" i="13"/>
  <c r="K140" i="13"/>
  <c r="K139" i="13" s="1"/>
  <c r="M140" i="13"/>
  <c r="O140" i="13"/>
  <c r="O139" i="13" s="1"/>
  <c r="Q140" i="13"/>
  <c r="V140" i="13"/>
  <c r="V139" i="13" s="1"/>
  <c r="G141" i="13"/>
  <c r="M141" i="13" s="1"/>
  <c r="I141" i="13"/>
  <c r="K141" i="13"/>
  <c r="O141" i="13"/>
  <c r="Q141" i="13"/>
  <c r="V141" i="13"/>
  <c r="G142" i="13"/>
  <c r="O142" i="13"/>
  <c r="G143" i="13"/>
  <c r="M143" i="13" s="1"/>
  <c r="M142" i="13" s="1"/>
  <c r="I143" i="13"/>
  <c r="I142" i="13" s="1"/>
  <c r="K143" i="13"/>
  <c r="K142" i="13" s="1"/>
  <c r="O143" i="13"/>
  <c r="Q143" i="13"/>
  <c r="Q142" i="13" s="1"/>
  <c r="V143" i="13"/>
  <c r="V142" i="13" s="1"/>
  <c r="K144" i="13"/>
  <c r="V144" i="13"/>
  <c r="G145" i="13"/>
  <c r="G144" i="13" s="1"/>
  <c r="I145" i="13"/>
  <c r="I144" i="13" s="1"/>
  <c r="K145" i="13"/>
  <c r="M145" i="13"/>
  <c r="M144" i="13" s="1"/>
  <c r="O145" i="13"/>
  <c r="O144" i="13" s="1"/>
  <c r="Q145" i="13"/>
  <c r="Q144" i="13" s="1"/>
  <c r="V145" i="13"/>
  <c r="G9" i="12"/>
  <c r="I9" i="12"/>
  <c r="I8" i="12" s="1"/>
  <c r="K9" i="12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K8" i="12" s="1"/>
  <c r="O11" i="12"/>
  <c r="Q11" i="12"/>
  <c r="V11" i="12"/>
  <c r="V8" i="12" s="1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8" i="12"/>
  <c r="M18" i="12" s="1"/>
  <c r="I18" i="12"/>
  <c r="I17" i="12" s="1"/>
  <c r="K18" i="12"/>
  <c r="K17" i="12" s="1"/>
  <c r="O18" i="12"/>
  <c r="Q18" i="12"/>
  <c r="Q17" i="12" s="1"/>
  <c r="V18" i="12"/>
  <c r="V17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O17" i="12" s="1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I25" i="12"/>
  <c r="I24" i="12" s="1"/>
  <c r="K25" i="12"/>
  <c r="O25" i="12"/>
  <c r="O24" i="12" s="1"/>
  <c r="Q25" i="12"/>
  <c r="Q24" i="12" s="1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K24" i="12" s="1"/>
  <c r="O27" i="12"/>
  <c r="Q27" i="12"/>
  <c r="V27" i="12"/>
  <c r="V24" i="12" s="1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I30" i="12"/>
  <c r="O30" i="12"/>
  <c r="Q30" i="12"/>
  <c r="G31" i="12"/>
  <c r="M31" i="12" s="1"/>
  <c r="M30" i="12" s="1"/>
  <c r="I31" i="12"/>
  <c r="K31" i="12"/>
  <c r="K30" i="12" s="1"/>
  <c r="O31" i="12"/>
  <c r="Q31" i="12"/>
  <c r="V31" i="12"/>
  <c r="V30" i="12" s="1"/>
  <c r="K32" i="12"/>
  <c r="V32" i="12"/>
  <c r="G33" i="12"/>
  <c r="G32" i="12" s="1"/>
  <c r="I33" i="12"/>
  <c r="I32" i="12" s="1"/>
  <c r="K33" i="12"/>
  <c r="O33" i="12"/>
  <c r="O32" i="12" s="1"/>
  <c r="Q33" i="12"/>
  <c r="Q32" i="12" s="1"/>
  <c r="V33" i="12"/>
  <c r="G34" i="12"/>
  <c r="I34" i="12"/>
  <c r="O34" i="12"/>
  <c r="Q34" i="12"/>
  <c r="G35" i="12"/>
  <c r="M35" i="12" s="1"/>
  <c r="M34" i="12" s="1"/>
  <c r="I35" i="12"/>
  <c r="K35" i="12"/>
  <c r="K34" i="12" s="1"/>
  <c r="O35" i="12"/>
  <c r="Q35" i="12"/>
  <c r="V35" i="12"/>
  <c r="V34" i="12" s="1"/>
  <c r="J104" i="1"/>
  <c r="J107" i="1"/>
  <c r="J106" i="1"/>
  <c r="J105" i="1"/>
  <c r="J103" i="1"/>
  <c r="J102" i="1"/>
  <c r="J101" i="1"/>
  <c r="J99" i="1"/>
  <c r="J98" i="1"/>
  <c r="J97" i="1"/>
  <c r="J95" i="1"/>
  <c r="J94" i="1"/>
  <c r="J93" i="1"/>
  <c r="J91" i="1"/>
  <c r="J90" i="1"/>
  <c r="J89" i="1"/>
  <c r="J87" i="1"/>
  <c r="J86" i="1"/>
  <c r="J85" i="1"/>
  <c r="J83" i="1"/>
  <c r="J82" i="1"/>
  <c r="J81" i="1"/>
  <c r="J79" i="1"/>
  <c r="J78" i="1"/>
  <c r="J77" i="1"/>
  <c r="J75" i="1"/>
  <c r="J74" i="1"/>
  <c r="J73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AZ50" i="1"/>
  <c r="AZ48" i="1"/>
  <c r="F45" i="1"/>
  <c r="G45" i="1"/>
  <c r="H45" i="1"/>
  <c r="J44" i="1"/>
  <c r="M29" i="15" l="1"/>
  <c r="M28" i="15" s="1"/>
  <c r="M21" i="15"/>
  <c r="M20" i="15" s="1"/>
  <c r="M13" i="15"/>
  <c r="M12" i="15" s="1"/>
  <c r="M19" i="15"/>
  <c r="M18" i="15" s="1"/>
  <c r="M11" i="15"/>
  <c r="M10" i="15" s="1"/>
  <c r="M25" i="15"/>
  <c r="M24" i="15" s="1"/>
  <c r="M17" i="15"/>
  <c r="M16" i="15" s="1"/>
  <c r="M158" i="14"/>
  <c r="M109" i="14"/>
  <c r="M108" i="14" s="1"/>
  <c r="M99" i="14"/>
  <c r="M98" i="14" s="1"/>
  <c r="M93" i="14"/>
  <c r="G64" i="14"/>
  <c r="G60" i="14"/>
  <c r="G36" i="14"/>
  <c r="M25" i="14"/>
  <c r="M151" i="14"/>
  <c r="M133" i="14"/>
  <c r="G115" i="14"/>
  <c r="M110" i="14"/>
  <c r="M101" i="14"/>
  <c r="M65" i="14"/>
  <c r="M61" i="14"/>
  <c r="G158" i="14"/>
  <c r="M154" i="14"/>
  <c r="G151" i="14"/>
  <c r="G123" i="14"/>
  <c r="M116" i="14"/>
  <c r="G27" i="14"/>
  <c r="M139" i="13"/>
  <c r="M104" i="13"/>
  <c r="M103" i="13" s="1"/>
  <c r="M64" i="13"/>
  <c r="M62" i="13" s="1"/>
  <c r="G49" i="13"/>
  <c r="G44" i="13"/>
  <c r="G15" i="13"/>
  <c r="G139" i="13"/>
  <c r="M137" i="13"/>
  <c r="M136" i="13" s="1"/>
  <c r="G119" i="13"/>
  <c r="G71" i="13"/>
  <c r="G30" i="12"/>
  <c r="G24" i="12"/>
  <c r="G17" i="12"/>
  <c r="G8" i="12"/>
  <c r="M9" i="15"/>
  <c r="M8" i="15" s="1"/>
  <c r="M77" i="14"/>
  <c r="M64" i="14"/>
  <c r="M60" i="14"/>
  <c r="M36" i="14"/>
  <c r="M115" i="14"/>
  <c r="M22" i="14"/>
  <c r="M161" i="14"/>
  <c r="M142" i="14"/>
  <c r="M123" i="14"/>
  <c r="M70" i="14"/>
  <c r="M50" i="14"/>
  <c r="M42" i="14"/>
  <c r="M27" i="14"/>
  <c r="M17" i="14"/>
  <c r="G161" i="14"/>
  <c r="G133" i="14"/>
  <c r="G101" i="14"/>
  <c r="G93" i="14"/>
  <c r="G77" i="14"/>
  <c r="G17" i="14"/>
  <c r="G110" i="14"/>
  <c r="G70" i="14"/>
  <c r="G50" i="14"/>
  <c r="G42" i="14"/>
  <c r="M9" i="14"/>
  <c r="M8" i="14" s="1"/>
  <c r="M119" i="13"/>
  <c r="M71" i="13"/>
  <c r="M52" i="13"/>
  <c r="M49" i="13" s="1"/>
  <c r="M48" i="13"/>
  <c r="M44" i="13" s="1"/>
  <c r="M16" i="13"/>
  <c r="M15" i="13" s="1"/>
  <c r="M12" i="13"/>
  <c r="M8" i="13" s="1"/>
  <c r="M17" i="12"/>
  <c r="M25" i="12"/>
  <c r="M24" i="12" s="1"/>
  <c r="M9" i="12"/>
  <c r="M8" i="12" s="1"/>
  <c r="M33" i="12"/>
  <c r="M32" i="12" s="1"/>
  <c r="J72" i="1"/>
  <c r="J76" i="1"/>
  <c r="J80" i="1"/>
  <c r="J84" i="1"/>
  <c r="J88" i="1"/>
  <c r="J92" i="1"/>
  <c r="J96" i="1"/>
  <c r="J100" i="1"/>
  <c r="J42" i="1"/>
  <c r="J41" i="1"/>
  <c r="J39" i="1"/>
  <c r="J45" i="1" s="1"/>
  <c r="J43" i="1"/>
  <c r="J40" i="1"/>
  <c r="G38" i="1"/>
  <c r="F38" i="1"/>
  <c r="E24" i="1"/>
  <c r="E26" i="1"/>
  <c r="J10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<sst xmlns="http://schemas.openxmlformats.org/spreadsheetml/2006/main" count="2669" uniqueCount="779">
  <si>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</si>
  <si>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</si>
  <si>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</si>
  <si>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</si>
  <si>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</si>
  <si>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</si>
  <si>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</si>
  <si>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</si>
  <si>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</si>
  <si>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</si>
  <si>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</si>
  <si>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</si>
  <si>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</si>
  <si>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</si>
  <si>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</si>
  <si>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</si>
  <si>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</si>
  <si>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</si>
  <si>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</si>
  <si>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</si>
  <si>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</si>
  <si>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</si>
  <si>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</si>
  <si>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</si>
  <si>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</si>
  <si>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</si>
  <si>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</si>
  <si>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</si>
  <si>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</si>
  <si>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</si>
  <si>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</si>
  <si>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</si>
  <si>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</si>
  <si>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</si>
  <si>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</si>
  <si>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</si>
  <si>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</si>
  <si>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</si>
  <si>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</si>
  <si>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</si>
  <si>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</si>
  <si>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</si>
  <si>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</si>
  <si>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</si>
  <si>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</si>
  <si>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</si>
  <si>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</si>
  <si>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</si>
  <si>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</si>
  <si>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</si>
  <si>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</si>
  <si>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</si>
  <si>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</si>
  <si>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</si>
  <si>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</si>
  <si>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</si>
  <si>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</si>
  <si>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</si>
  <si>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SO 02</t>
  </si>
  <si>
    <t>Hala dotříďovací linky</t>
  </si>
  <si>
    <t>24.1</t>
  </si>
  <si>
    <t xml:space="preserve">spodní stavba - hlavice, piloty </t>
  </si>
  <si>
    <t>24.2</t>
  </si>
  <si>
    <t>těžká montáž</t>
  </si>
  <si>
    <t>24.3</t>
  </si>
  <si>
    <t>vrchní stavba</t>
  </si>
  <si>
    <t>24.4</t>
  </si>
  <si>
    <t xml:space="preserve">profese (ZK, OK, ZT, ÚT, VZT, SLP, elektro atd.) 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</si>
  <si>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</si>
  <si>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</si>
  <si>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</si>
  <si>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</si>
  <si>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</si>
  <si>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</si>
  <si>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Rekapitulace dílů</t>
  </si>
  <si>
    <t>Typ dílu</t>
  </si>
  <si>
    <t>1</t>
  </si>
  <si>
    <t>Zemní práce</t>
  </si>
  <si>
    <t>22</t>
  </si>
  <si>
    <t>Piloty</t>
  </si>
  <si>
    <t>27.1</t>
  </si>
  <si>
    <t>Základové patky</t>
  </si>
  <si>
    <t>27.4</t>
  </si>
  <si>
    <t>Základové pasy</t>
  </si>
  <si>
    <t>27.5</t>
  </si>
  <si>
    <t>Základová deska</t>
  </si>
  <si>
    <t>3</t>
  </si>
  <si>
    <t>Svislé a kompletní konstrukce</t>
  </si>
  <si>
    <t>312</t>
  </si>
  <si>
    <t>Zdi monolitické</t>
  </si>
  <si>
    <t>317</t>
  </si>
  <si>
    <t>Překlady</t>
  </si>
  <si>
    <t>342.3</t>
  </si>
  <si>
    <t>Střešní a obvodový plášť - minerální vlna</t>
  </si>
  <si>
    <t>382</t>
  </si>
  <si>
    <t>Prefabrikované konstrukce-stěny</t>
  </si>
  <si>
    <t>385</t>
  </si>
  <si>
    <t>Prefabrikované konstrukce - sloupy</t>
  </si>
  <si>
    <t>388</t>
  </si>
  <si>
    <t>Prefabrikované konstrukce - schodiště</t>
  </si>
  <si>
    <t>390</t>
  </si>
  <si>
    <t>Prefabrikované konstrukce - vazníky</t>
  </si>
  <si>
    <t>391</t>
  </si>
  <si>
    <t>Prefabrikované konstrukce - vaznice</t>
  </si>
  <si>
    <t>393</t>
  </si>
  <si>
    <t>Prefabrikované konstrukce - základy</t>
  </si>
  <si>
    <t>394</t>
  </si>
  <si>
    <t>Prefabrikované konstrukce - průvlaky</t>
  </si>
  <si>
    <t>394.1</t>
  </si>
  <si>
    <t>Prefabrikované konstrukce - trámy</t>
  </si>
  <si>
    <t>394.2</t>
  </si>
  <si>
    <t>Prefabrikované konstrukce - ztužidla</t>
  </si>
  <si>
    <t>396</t>
  </si>
  <si>
    <t>Prefabrikované konstrukce - stropy</t>
  </si>
  <si>
    <t>396.1</t>
  </si>
  <si>
    <t>Prefabrikované konstrukce - stropy Spiroll</t>
  </si>
  <si>
    <t>417</t>
  </si>
  <si>
    <t>Ztužující věnce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</si>
  <si>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</si>
  <si>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</si>
  <si>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</si>
  <si>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</si>
  <si>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</si>
  <si>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</si>
  <si>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636</t>
  </si>
  <si>
    <t>Podlaha dle projektu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</si>
  <si>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</si>
  <si>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</si>
  <si>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</si>
  <si>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</si>
  <si>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</si>
  <si>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</si>
  <si>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</si>
  <si>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</si>
  <si>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</si>
  <si>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</si>
  <si>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</si>
  <si>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</si>
  <si>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</si>
  <si>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</si>
  <si>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</si>
  <si>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</si>
  <si>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</si>
  <si>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</si>
  <si>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</si>
  <si>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</si>
  <si>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</si>
  <si>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</si>
  <si>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</si>
  <si>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</si>
  <si>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</si>
  <si>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</si>
  <si>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767.2</t>
  </si>
  <si>
    <t>Ocelové konstrukce</t>
  </si>
  <si>
    <t>767.21</t>
  </si>
  <si>
    <t>OK - světlíky</t>
  </si>
  <si>
    <t>767.32</t>
  </si>
  <si>
    <t>Záchytný systém proti pádu osob</t>
  </si>
  <si>
    <t>769</t>
  </si>
  <si>
    <t>Otvorové prvky z plastu</t>
  </si>
  <si>
    <t>771</t>
  </si>
  <si>
    <t>Podlahy z dlaždic a obklady</t>
  </si>
  <si>
    <t>781</t>
  </si>
  <si>
    <t>Obklady keramické</t>
  </si>
  <si>
    <t>784</t>
  </si>
  <si>
    <t>Malby</t>
  </si>
  <si>
    <t>788</t>
  </si>
  <si>
    <t>Nátěry zámečnických konstrukcí</t>
  </si>
  <si>
    <t>789</t>
  </si>
  <si>
    <t>Nátěry ocelových konstrukcí</t>
  </si>
  <si>
    <t>M11</t>
  </si>
  <si>
    <t>Hromosvod</t>
  </si>
  <si>
    <t>M12</t>
  </si>
  <si>
    <t>Uzemnění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</si>
  <si>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</si>
  <si>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</si>
  <si>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</si>
  <si>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</si>
  <si>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</si>
  <si>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</si>
  <si>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</si>
  <si>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</si>
  <si>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</si>
  <si>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</si>
  <si>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</si>
  <si>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</si>
  <si>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</si>
  <si>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</si>
  <si>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</si>
  <si>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</si>
  <si>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</si>
  <si>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</si>
  <si>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</si>
  <si>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</si>
  <si>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</si>
  <si>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</si>
  <si>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</si>
  <si>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</si>
  <si>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</si>
  <si>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</si>
  <si>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</si>
  <si>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</si>
  <si>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</si>
  <si>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</si>
  <si>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</si>
  <si>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</si>
  <si>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</si>
  <si>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</si>
  <si>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</si>
  <si>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131201113</t>
  </si>
  <si>
    <t>Hloubení nezapaž. jam hor.3 do 10000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</si>
  <si>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</si>
  <si>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</si>
  <si>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</si>
  <si>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</si>
  <si>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</si>
  <si>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</si>
  <si>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</si>
  <si>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</si>
  <si>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</si>
  <si>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</si>
  <si>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</si>
  <si>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</si>
  <si>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</si>
  <si>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171201201</t>
  </si>
  <si>
    <t>Uložení sypaniny na skl.-sypanina na výšku přes 2m</t>
  </si>
  <si>
    <t>174101101</t>
  </si>
  <si>
    <t>Zásyp jam, rýh, šachet se zhutněním</t>
  </si>
  <si>
    <t>199100046</t>
  </si>
  <si>
    <t xml:space="preserve">Poplatek za skládku zeminy </t>
  </si>
  <si>
    <t>tuna</t>
  </si>
  <si>
    <t>Vlastní</t>
  </si>
  <si>
    <t>BP 19/II</t>
  </si>
  <si>
    <t>224301001</t>
  </si>
  <si>
    <t>Piloty ŽB C 25/30-XC2, XA1 vrtané zapažené D 620 mm * vč. vrtu a výztuže</t>
  </si>
  <si>
    <t>m</t>
  </si>
  <si>
    <t>Indiv</t>
  </si>
  <si>
    <t>POL1_1</t>
  </si>
  <si>
    <t>224301006</t>
  </si>
  <si>
    <t>Piloty ŽB C 25/30-XC2, XA1 vrtané zapažené D 880 mm * vč. vrtu a výztuže</t>
  </si>
  <si>
    <t>224301600T00</t>
  </si>
  <si>
    <t>Přesun pilotovací techniky</t>
  </si>
  <si>
    <t>soubor</t>
  </si>
  <si>
    <t>275321411</t>
  </si>
  <si>
    <t>Železobeton základových patek C 25/30-XC2, XA1</t>
  </si>
  <si>
    <t>275351215</t>
  </si>
  <si>
    <t>Bednění stěn základových patek - zřízení</t>
  </si>
  <si>
    <t>m2</t>
  </si>
  <si>
    <t>275351216</t>
  </si>
  <si>
    <t>Bednění stěn základových patek - odstranění</t>
  </si>
  <si>
    <t>275361821</t>
  </si>
  <si>
    <t>Výztuž základ. patek z betonářské oceli 10 505 (R)</t>
  </si>
  <si>
    <t>t</t>
  </si>
  <si>
    <t>711472054T00</t>
  </si>
  <si>
    <t>Izolace,svislá folií vč.profilované, nopové. folie</t>
  </si>
  <si>
    <t>Kalkul</t>
  </si>
  <si>
    <t>631313411</t>
  </si>
  <si>
    <t>Mazanina betonová tl. 8 - 12 cm C 8/10</t>
  </si>
  <si>
    <t>998001011</t>
  </si>
  <si>
    <t>Přesun hmot pro piloty betonované na místě</t>
  </si>
  <si>
    <t>Přesun hmot</t>
  </si>
  <si>
    <t>POL7_</t>
  </si>
  <si>
    <t>110000002</t>
  </si>
  <si>
    <t>Uzemnění-samostatný rozpočet zahrnuto v oddíle Hromosvod</t>
  </si>
  <si>
    <t>END</t>
  </si>
  <si>
    <t>342125102</t>
  </si>
  <si>
    <t>Montáž stěnových panelů ze ŽB obvodových do 3 t</t>
  </si>
  <si>
    <t>kus</t>
  </si>
  <si>
    <t>342125104</t>
  </si>
  <si>
    <t>Montáž stěnových panelů ze ŽB obvodových do 7 t</t>
  </si>
  <si>
    <t>ST593.01</t>
  </si>
  <si>
    <t>ST1-stěna ŽB C 40/50-XC4, XF2 vč.kotev prvků s hladkým povrchem, vč. výztuže</t>
  </si>
  <si>
    <t>Specifikace</t>
  </si>
  <si>
    <t>POL3_</t>
  </si>
  <si>
    <t>ST593.02</t>
  </si>
  <si>
    <t>ST2-stěna ŽB C 40/50-XC4, XF2 vč.kotev prvků s hladkým povrchem, vč. výztuže</t>
  </si>
  <si>
    <t>ST593.03</t>
  </si>
  <si>
    <t>ST3-stěna ŽB C 40/50-XC4, XF2 vč.kotev prvků s hladkým povrchem, vč. výztuže</t>
  </si>
  <si>
    <t>ST593.04</t>
  </si>
  <si>
    <t>ST4-stěna ŽB C 40/50-XC4, XF2 vč.kotev prvků s hladkým povrchem, vč. výztuže</t>
  </si>
  <si>
    <t>331125005</t>
  </si>
  <si>
    <t>Montáž sloupů ze ŽB do dutiny patky do 15 t</t>
  </si>
  <si>
    <t>331125006</t>
  </si>
  <si>
    <t>Montáž sloupů ze ŽB do dutiny patky do 18 t</t>
  </si>
  <si>
    <t>331125007</t>
  </si>
  <si>
    <t>Montáž sloupů ze ŽB do dutiny patky do 22 t</t>
  </si>
  <si>
    <t>BP 20/I</t>
  </si>
  <si>
    <t>331125103</t>
  </si>
  <si>
    <t>Montáž sloupů ze ŽB přivařených, hmotnost do 5 t</t>
  </si>
  <si>
    <t>S593.01</t>
  </si>
  <si>
    <t>S1-sloup ŽB C 40/50-XC2 vč.kotev prvků s hladkým povrchem, vč. výztuže</t>
  </si>
  <si>
    <t>S593.02</t>
  </si>
  <si>
    <t>S2-sloup ŽB C 40/50-XC2 vč.kotev prvků s hladkým povrchem, vč. výztuže</t>
  </si>
  <si>
    <t>S593.03</t>
  </si>
  <si>
    <t>S3-sloup ŽB C 40/50-XC2 vč.kotev prvků s hladkým povrchem, vč. výztuže</t>
  </si>
  <si>
    <t>S593.04</t>
  </si>
  <si>
    <t>S4-sloup ŽB C 40/50-XC2 vč.kotev prvků s hladkým povrchem, vč. výztuže</t>
  </si>
  <si>
    <t>S593.05</t>
  </si>
  <si>
    <t>S5-sloup ŽB C 40/50-XC2 vč.kotev prvků s hladkým povrchem, vč. výztuže</t>
  </si>
  <si>
    <t>S593.06</t>
  </si>
  <si>
    <t>S6-sloup ŽB C 40/50-XC2 vč.kotev prvků s hladkým povrchem, vč. výztuže</t>
  </si>
  <si>
    <t>S593.07</t>
  </si>
  <si>
    <t>S7-sloup ŽB C 40/50-XC2 vč.kotev prvků s hladkým povrchem, vč. výztuže</t>
  </si>
  <si>
    <t>S593.08</t>
  </si>
  <si>
    <t>S8-sloup ŽB C 40/50-XC2 vč.kotev prvků s hladkým povrchem, vč. výztuže</t>
  </si>
  <si>
    <t>S593.08.1</t>
  </si>
  <si>
    <t>S8.1-sloup ŽB C 40/50-XC2 vč.kotev prvků s hladkým povrchem, vč. výztuže</t>
  </si>
  <si>
    <t>S593.09</t>
  </si>
  <si>
    <t>S9-sloup ŽB C 40/50-XC2 vč.kotev prvků s hladkým povrchem, vč. výztuže</t>
  </si>
  <si>
    <t>S593.09.1</t>
  </si>
  <si>
    <t>S9.1-sloup ŽB C 40/50-XC2 vč.kotev prvků s hladkým povrchem, vč. výztuže</t>
  </si>
  <si>
    <t>S593.10</t>
  </si>
  <si>
    <t>S10-sloup ŽB C 40/50-XC2 vč.kotev prvků s hladkým povrchem, vč. výztuže</t>
  </si>
  <si>
    <t>S593.11</t>
  </si>
  <si>
    <t>S11-sloup ŽB C 40/50-XC2 vč.kotev prvků s hladkým povrchem, vč. výztuže</t>
  </si>
  <si>
    <t>S593.12</t>
  </si>
  <si>
    <t>S12-sloup ŽB C 40/50-XC2 vč.kotev prvků s hladkým povrchem, vč. výztuže</t>
  </si>
  <si>
    <t>S593.12.1</t>
  </si>
  <si>
    <t>S12.1-sloup ŽB C 40/50-XC2 vč.kotev prvků s hladkým povrchem, vč. výztuže</t>
  </si>
  <si>
    <t>S593.13</t>
  </si>
  <si>
    <t>S13-sloup ŽB C 40/50-XC2 vč.kotev prvků s hladkým povrchem, vč. výztuže</t>
  </si>
  <si>
    <t>S593.13.1</t>
  </si>
  <si>
    <t>S13.1-sloup ŽB C 40/50-XC2 vč.kotev prvků s hladkým povrchem, vč. výztuže</t>
  </si>
  <si>
    <t>S593.14</t>
  </si>
  <si>
    <t>S14-sloup ŽB C 40/50-XC2 vč.kotev prvků s hladkým povrchem, vč. výztuže</t>
  </si>
  <si>
    <t>S593.15</t>
  </si>
  <si>
    <t>S15-sloup ŽB C 40/50-XC2 vč.kotev prvků s hladkým povrchem, vč. výztuže</t>
  </si>
  <si>
    <t>S593.16</t>
  </si>
  <si>
    <t>S16-sloup ŽB C 40/50-XC2 vč.kotev prvků s hladkým povrchem, vč. výztuže</t>
  </si>
  <si>
    <t>S593.17</t>
  </si>
  <si>
    <t>S17-sloup ŽB C 40/50-XC2 vč.kotev prvků s hladkým povrchem, vč. výztuže</t>
  </si>
  <si>
    <t>S593.18</t>
  </si>
  <si>
    <t>S18-sloup ŽB C 40/50-XC2 vč.kotev prvků s hladkým povrchem, vč. výztuže</t>
  </si>
  <si>
    <t>S593.19</t>
  </si>
  <si>
    <t>S19-sloup ŽB C 40/50-XC2 vč.kotev prvků s hladkým povrchem, vč. výztuže</t>
  </si>
  <si>
    <t>S593.20</t>
  </si>
  <si>
    <t>S20-sloup ŽB C 40/50-XC2 vč.kotev prvků s hladkým povrchem, vč. výztuže</t>
  </si>
  <si>
    <t>435125002</t>
  </si>
  <si>
    <t>Montáž schodišťových ramen hmotnosti do 5 t</t>
  </si>
  <si>
    <t>SR593.01</t>
  </si>
  <si>
    <t>SR1-sch. rameno ŽB C 40/50-XC1 vč.kotev prvků s hladkým povrchem, vč. výztuže</t>
  </si>
  <si>
    <t>SR593.02</t>
  </si>
  <si>
    <t>SR2-sch. rameno ŽB C 40/50-XC1 vč.kotev prvků s hladkým povrchem, vč. výztuže</t>
  </si>
  <si>
    <t>SR593.03</t>
  </si>
  <si>
    <t>SR3-sch. rameno ŽB C 40/50-XC1 vč.kotev prvků s hladkým povrchem, vč. výztuže</t>
  </si>
  <si>
    <t>441125001</t>
  </si>
  <si>
    <t>Montáž ŽB vazníků plnostěnných, hmotnosti do 4 t</t>
  </si>
  <si>
    <t>441125003</t>
  </si>
  <si>
    <t>Montáž ŽB vazníků plnostěnných, hmotnosti do 10 t</t>
  </si>
  <si>
    <t>V593.01</t>
  </si>
  <si>
    <t>V1-vazník ŽB C 40/50-XC1 vč.kotev prvků s hladkým povrchem, vč. výztuže</t>
  </si>
  <si>
    <t>V593.02</t>
  </si>
  <si>
    <t>V2-vazník ŽB C 40/50-XC1 vč.kotev prvků s hladkým povrchem, vč. výztuže</t>
  </si>
  <si>
    <t>V593.02.1</t>
  </si>
  <si>
    <t>V2.1-vazník ŽB C 40/50-XC1 vč.kotev prvků s hladkým povrchem, vč. výztuže</t>
  </si>
  <si>
    <t>V593.02.2</t>
  </si>
  <si>
    <t>V2.2-vazník ŽB C 40/50-XC1 vč.kotev prvků s hladkým povrchem, vč. výztuže</t>
  </si>
  <si>
    <t>VS593.01</t>
  </si>
  <si>
    <t>VS1-vazník ŽB C 40/50-XC1 vč.kotev prvků s hladkým povrchem, vč. výztuže</t>
  </si>
  <si>
    <t>VS593.02</t>
  </si>
  <si>
    <t>VS2-vazník ŽB C 40/50-XC1 vč.kotev prvků s hladkým povrchem, vč. výztuže</t>
  </si>
  <si>
    <t>VS593.03</t>
  </si>
  <si>
    <t>VS3-vazník ŽB C 40/50-XC1 vč.kotev prvků s hladkým povrchem, vč. výztuže</t>
  </si>
  <si>
    <t>VS593.04</t>
  </si>
  <si>
    <t>VS4-vazník ŽB C 40/50-XC1 vč.kotev prvků s hladkým povrchem, vč. výztuže</t>
  </si>
  <si>
    <t>VS593.05</t>
  </si>
  <si>
    <t>VS5-vazník ŽB C 40/50-XC1 vč.kotev prvků s hladkým povrchem, vč. výztuže</t>
  </si>
  <si>
    <t>VS593.06</t>
  </si>
  <si>
    <t>VS6-vazník ŽB C 40/50-XC1 vč.kotev prvků s hladkým povrchem, vč. výztuže</t>
  </si>
  <si>
    <t>413125001</t>
  </si>
  <si>
    <t>Montáž tyčových dílců z ŽB, hmotnost do 1,5 t</t>
  </si>
  <si>
    <t>413125002</t>
  </si>
  <si>
    <t>Montáž tyčových dílců z ŽB, hmotnost do 3 t</t>
  </si>
  <si>
    <t>VZ593.01</t>
  </si>
  <si>
    <t>VZ1-vaznice ŽB C 40/50-XC1 vč.kotev prvků s hladkým povrchem, vč. výztuže</t>
  </si>
  <si>
    <t>VZ593.02</t>
  </si>
  <si>
    <t>VZ2-vaznice ŽB C 40/50-XC1 vč.kotev prvků s hladkým povrchem, vč. výztuže</t>
  </si>
  <si>
    <t>VZ593.03</t>
  </si>
  <si>
    <t>VZ3-vaznice ŽB C 40/50-XC1 vč.kotev prvků s hladkým povrchem, vč. výztuže</t>
  </si>
  <si>
    <t>VZ593.04</t>
  </si>
  <si>
    <t>VZ4-vaznice ŽB C 40/50-XC1 vč.kotev prvků s hladkým povrchem, vč. výztuže</t>
  </si>
  <si>
    <t>VZ593.05</t>
  </si>
  <si>
    <t>VZ5-vaznice ŽB C 40/50-XC1 vč.kotev prvků s hladkým povrchem, vč. výztuže</t>
  </si>
  <si>
    <t>VZ593.06</t>
  </si>
  <si>
    <t>VZ6-vaznice ŽB C 40/50-XC1 vč.kotev prvků s hladkým povrchem, vč. výztuže</t>
  </si>
  <si>
    <t>274125002</t>
  </si>
  <si>
    <t>Montáž základ. pasů, prahů a věnců ze ŽB, do 4 t</t>
  </si>
  <si>
    <t>274125003</t>
  </si>
  <si>
    <t>Montáž základ. pasů, prahů a věnců ze ŽB, do 7 t</t>
  </si>
  <si>
    <t>ZN593.01</t>
  </si>
  <si>
    <t>ZN1-zákl. nosníky C 40/50-XC4,XF2 vč.kotev prvků s hladkým povrchem, vč. výztuže</t>
  </si>
  <si>
    <t>ZN593.01.1</t>
  </si>
  <si>
    <t>ZN1.1-zákl. nosníky C 40/50-XC4,XF2 vč.kotev prvků s hladkým povrchem, vč. výztuže</t>
  </si>
  <si>
    <t>ZN593.01.2</t>
  </si>
  <si>
    <t>ZN1.2-zákl. nosníky C 40/50-XC4,XF2 vč.kotev prvků s hladkým povrchem, vč. výztuže</t>
  </si>
  <si>
    <t>ZN593.01.3</t>
  </si>
  <si>
    <t>ZN1.3-zákl. nosníky C 40/50-XC4,XF2 vč.kotev prvků s hladkým povrchem, vč. výztuže</t>
  </si>
  <si>
    <t>ZN593.02</t>
  </si>
  <si>
    <t>ZN2-zákl. nosníky C 40/50-XC4,XF2 vč.kotev prvků s hladkým povrchem, vč. výztuže</t>
  </si>
  <si>
    <t>ZN593.03</t>
  </si>
  <si>
    <t>ZN3-zákl. nosníky C 40/50-XC4,XF2 vč.kotev prvků s hladkým povrchem, vč. výztuže</t>
  </si>
  <si>
    <t>ZN593.04</t>
  </si>
  <si>
    <t>ZN4-zákl. nosníky C 40/50-XC4,XF2 vč.kotev prvků s hladkým povrchem, vč. výztuže</t>
  </si>
  <si>
    <t>ZN593.05</t>
  </si>
  <si>
    <t>ZN5-zákl. nosníky C 40/50-XC4,XF2 vč.kotev prvků s hladkým povrchem, vč. výztuže</t>
  </si>
  <si>
    <t>ZN593.06</t>
  </si>
  <si>
    <t>ZN6-zákl. nosníky C 40/50-XC4,XF2 vč.kotev prvků s hladkým povrchem, vč. výztuže</t>
  </si>
  <si>
    <t>ZN593.07</t>
  </si>
  <si>
    <t>ZN7-zákl. nosníky C 40/50-XC4,XF2 vč.kotev prvků s hladkým povrchem, vč. výztuže</t>
  </si>
  <si>
    <t>ZN593.08</t>
  </si>
  <si>
    <t>ZN8-zákl. nosníky C 40/50-XC4,XF2 vč.kotev prvků s hladkým povrchem, vč. výztuže</t>
  </si>
  <si>
    <t>ZN593.09</t>
  </si>
  <si>
    <t>ZN9-zákl. nosníky C 40/50-XC4,XF2 vč.kotev prvků s hladkým povrchem, vč. výztuže</t>
  </si>
  <si>
    <t>ZN593.10</t>
  </si>
  <si>
    <t>ZN10-zákl. nosníky C 40/50-XC4,XF2 vč.kotev prvků s hladkým povrchem, vč. výztuže</t>
  </si>
  <si>
    <t>ZN593.11</t>
  </si>
  <si>
    <t>ZN11-zákl. nosníky C 40/50-XC4,XF2 vč.kotev prvků s hladkým povrchem, vč. výztuže</t>
  </si>
  <si>
    <t>ZN593.12</t>
  </si>
  <si>
    <t>ZN12-zákl. nosníky C 40/50-XC4,XF2 vč.kotev prvků s hladkým povrchem, vč. výztuže</t>
  </si>
  <si>
    <t>ZN593.13</t>
  </si>
  <si>
    <t>ZN13-zákl. nosníky C 40/50-XC4,XF2 vč.kotev prvků s hladkým povrchem, vč. výztuže</t>
  </si>
  <si>
    <t>ZN593.14</t>
  </si>
  <si>
    <t>ZN14-zákl. nosníky C 40/50-XC4,XF2 vč.kotev prvků s hladkým povrchem, vč. výztuže</t>
  </si>
  <si>
    <t>ZN593.15</t>
  </si>
  <si>
    <t>ZN15-zákl. nosníky C 40/50-XC4,XF2 vč.kotev prvků s hladkým povrchem, vč. výztuže</t>
  </si>
  <si>
    <t>ZN593.16</t>
  </si>
  <si>
    <t>ZN16-zákl. nosníky C 40/50-XC4,XF2 vč.kotev prvků s hladkým povrchem, vč. výztuže</t>
  </si>
  <si>
    <t>ZN593.17</t>
  </si>
  <si>
    <t>ZN17-zákl. nosníky C 40/50-XC4,XF2 vč.kotev prvků s hladkým povrchem, vč. výztuže</t>
  </si>
  <si>
    <t>ZN593.18</t>
  </si>
  <si>
    <t>ZN18-zákl. nosníky C 40/50-XC4,XF2 vč.kotev prvků s hladkým povrchem, vč. výztuže</t>
  </si>
  <si>
    <t>ZN593.19</t>
  </si>
  <si>
    <t>ZN19-zákl. nosníky C 40/50-XC4,XF2 vč.kotev prvků s hladkým povrchem, vč. výztuže</t>
  </si>
  <si>
    <t>ZN593.20</t>
  </si>
  <si>
    <t>ZN120-zákl. nosníky C 40/50-XC4,XF2 vč.kotev prvků s hladkým povrchem, vč. výztuže</t>
  </si>
  <si>
    <t>ZN593.21</t>
  </si>
  <si>
    <t>ZN21-zákl. nosníky C 40/50-XC4,XF2 vč.kotev prvků s hladkým povrchem, vč. výztuže</t>
  </si>
  <si>
    <t>ZN593.22</t>
  </si>
  <si>
    <t>ZN22-zákl. nosníky C 40/50-XC4,XF2 vč.kotev prvků s hladkým povrchem, vč. výztuže</t>
  </si>
  <si>
    <t>ZN593.23</t>
  </si>
  <si>
    <t>ZN23-zákl. nosníky C 40/50-XC4,XF2 vč.kotev prvků s hladkým povrchem, vč. výztuže</t>
  </si>
  <si>
    <t>ZN593.24</t>
  </si>
  <si>
    <t>ZN24-zákl. nosníky C 40/50-XC4,XF2 vč.kotev prvků s hladkým povrchem, vč. výztuže</t>
  </si>
  <si>
    <t>ZN593.25</t>
  </si>
  <si>
    <t>ZN25-zákl. nosníky C 40/50-XC4,XF2 vč.kotev prvků s hladkým povrchem, vč. výztuže</t>
  </si>
  <si>
    <t>ZN593.26</t>
  </si>
  <si>
    <t>ZN26-zákl. nosníky C 40/50-XC4,XF2 vč.kotev prvků s hladkým povrchem, vč. výztuže</t>
  </si>
  <si>
    <t>413125003</t>
  </si>
  <si>
    <t>Montáž tyčových dílců z ŽB, hmotnost do 5 t</t>
  </si>
  <si>
    <t>413125005</t>
  </si>
  <si>
    <t>Montáž tyčových dílců z ŽB, hmotnost do 10 t</t>
  </si>
  <si>
    <t>413125007</t>
  </si>
  <si>
    <t>Montáž tyčových dílců z ŽB, hmotnosti do 19 t</t>
  </si>
  <si>
    <t>413125009</t>
  </si>
  <si>
    <t>Montáž tyčových dílců z ŽB, hmotnosti nad 19 t</t>
  </si>
  <si>
    <t>P593.01</t>
  </si>
  <si>
    <t>P1-průvlak ŽB C 40/50-XC1 vč.kotev prvků s hladkým povrchem, vč. výztuže</t>
  </si>
  <si>
    <t>P593.02</t>
  </si>
  <si>
    <t>P2-průvlak ŽB C 40/50-XC1 vč.kotev prvků s hladkým povrchem, vč. výztuže</t>
  </si>
  <si>
    <t>P593.03</t>
  </si>
  <si>
    <t>P3-průvlak ŽB C 40/50-XC1 vč.kotev prvků s hladkým povrchem, vč. výztuže</t>
  </si>
  <si>
    <t>PR593.01</t>
  </si>
  <si>
    <t>PR1-průvlak ŽB C 40/50-XC1 vč.kotev prvků s hladkým povrchem, vč. výztuže</t>
  </si>
  <si>
    <t>PR593.02</t>
  </si>
  <si>
    <t>PR2-průvlak ŽB C 40/50-XC1 vč.kotev prvků s hladkým povrchem, vč. výztuže</t>
  </si>
  <si>
    <t>PR593.03</t>
  </si>
  <si>
    <t>PR3-průvlak ŽB C 40/50-XC1 vč.kotev prvků s hladkým povrchem, vč. výztuže</t>
  </si>
  <si>
    <t>PR593.04</t>
  </si>
  <si>
    <t>PR4-průvlak ŽB C 40/50-XC1 vč.kotev prvků s hladkým povrchem, vč. výztuže</t>
  </si>
  <si>
    <t>PR593.11</t>
  </si>
  <si>
    <t>PR11-průvlak ŽB C 40/50-XC1 vč.kotev prvků s hladkým povrchem, vč. výztuže</t>
  </si>
  <si>
    <t>PR593.12</t>
  </si>
  <si>
    <t>PR12-průvlak ŽB C 40/50-XC1 vč.kotev prvků s hladkým povrchem, vč. výztuže</t>
  </si>
  <si>
    <t>PR593.13</t>
  </si>
  <si>
    <t>PR13-průvlak ŽB C 40/50-XC1 vč.kotev prvků s hladkým povrchem, vč. výztuže</t>
  </si>
  <si>
    <t>TR593.01</t>
  </si>
  <si>
    <t>TR1-průvlak ŽB C 40/50-XC1 vč.kotev prvků s hladkým povrchem, vč. výztuže</t>
  </si>
  <si>
    <t>TR593.02</t>
  </si>
  <si>
    <t>TR2-průvlak ŽB C 40/50-XC1 vč.kotev prvků s hladkým povrchem, vč. výztuže</t>
  </si>
  <si>
    <t>TR593.03</t>
  </si>
  <si>
    <t>TR3-průvlak ŽB C 40/50-XC1 vč.kotev prvků s hladkým povrchem, vč. výztuže</t>
  </si>
  <si>
    <t>TR593.04</t>
  </si>
  <si>
    <t>TR4-průvlak ŽB C 40/50-XC1 vč.kotev prvků s hladkým povrchem, vč. výztuže</t>
  </si>
  <si>
    <t>TR593.05</t>
  </si>
  <si>
    <t>TR5-průvlak ŽB C 40/50-XC1 vč.kotev prvků s hladkým povrchem, vč. výztuže</t>
  </si>
  <si>
    <t>TR593.06</t>
  </si>
  <si>
    <t>TR6-průvlak ŽB C 40/50-XC1 vč.kotev prvků s hladkým povrchem, vč. výztuže</t>
  </si>
  <si>
    <t>TR593.07</t>
  </si>
  <si>
    <t>TR7-průvlak ŽB C 40/50-XC1 vč.kotev prvků s hladkým povrchem, vč. výztuže</t>
  </si>
  <si>
    <t>TR593.08</t>
  </si>
  <si>
    <t>TR8-průvlak ŽB C 40/50-XC1 vč.kotev prvků s hladkým povrchem, vč. výztuže</t>
  </si>
  <si>
    <t>TR593.11</t>
  </si>
  <si>
    <t>TR11-průvlak ŽB C 40/50-XC1 vč.kotev prvků s hladkým povrchem, vč. výztuže</t>
  </si>
  <si>
    <t>TR593.12</t>
  </si>
  <si>
    <t>TR12-průvlak ŽB C 40/50-XC1 vč.kotev prvků s hladkým povrchem, vč. výztuže</t>
  </si>
  <si>
    <t>TR593.13</t>
  </si>
  <si>
    <t>TR13-průvlak ŽB C 40/50-XC1 vč.kotev prvků s hladkým povrchem, vč. výztuže</t>
  </si>
  <si>
    <t>TR593.14</t>
  </si>
  <si>
    <t>TR14-průvlak ŽB C 40/50-XC1 vč.kotev prvků s hladkým povrchem, vč. výztuže</t>
  </si>
  <si>
    <t>TR593.15</t>
  </si>
  <si>
    <t>TR15-průvlak ŽB C 40/50-XC1 vč.kotev prvků s hladkým povrchem, vč. výztuže</t>
  </si>
  <si>
    <t>TR593.16</t>
  </si>
  <si>
    <t>TR16-průvlak ŽB C 40/50-XC1 vč.kotev prvků s hladkým povrchem, vč. výztuže</t>
  </si>
  <si>
    <t>ZT593.01</t>
  </si>
  <si>
    <t>ZT1-ztužidlo ŽB C 40/50-XC1 vč.kotev prvků s hladkým povrchem, vč. výztuže</t>
  </si>
  <si>
    <t>411125003</t>
  </si>
  <si>
    <t>Montáž stropních panelů ze ŽB hmotnosti do 5 t</t>
  </si>
  <si>
    <t>D593.01</t>
  </si>
  <si>
    <t>D1-ztužidlo ŽB C 40/50-XC1 vč.kotev prvků s hladkým povrchem, vč. výztuže</t>
  </si>
  <si>
    <t>411120031</t>
  </si>
  <si>
    <t>Strop montovaný z panelů Spiroll, tl. 20 cm  vč. dobetonávky a zálivkové výztuže panely PPD-dodávka + montáž</t>
  </si>
  <si>
    <t>Agregovaná položka</t>
  </si>
  <si>
    <t>POL2_</t>
  </si>
  <si>
    <t>998014011</t>
  </si>
  <si>
    <t>Přesun hmot, budovy mont. jednopodl. s pláštěm</t>
  </si>
  <si>
    <t>131201112</t>
  </si>
  <si>
    <t>Hloubení nezapaž. jam hor.3 do 1000 m3, STROJNĚ</t>
  </si>
  <si>
    <t>Železobeton základových patek C 25/30-XC2, XF2</t>
  </si>
  <si>
    <t>274321411</t>
  </si>
  <si>
    <t>Železobeton základových pasů C 25/30-XC2</t>
  </si>
  <si>
    <t>274351215</t>
  </si>
  <si>
    <t>Bednění stěn základových pasů - zřízení</t>
  </si>
  <si>
    <t>274351216</t>
  </si>
  <si>
    <t>Bednění stěn základových pasů - odstranění</t>
  </si>
  <si>
    <t>274361821</t>
  </si>
  <si>
    <t>Výztuž základ. pasů z betonářské oceli 10505 (R)</t>
  </si>
  <si>
    <t>273321411</t>
  </si>
  <si>
    <t>Železobeton základových desek C 25/30 - XC1</t>
  </si>
  <si>
    <t>273321611</t>
  </si>
  <si>
    <t>Železobeton základových desek C 30/37 - XC2, XF4</t>
  </si>
  <si>
    <t>273351215</t>
  </si>
  <si>
    <t>Bednění stěn základových desek - zřízení</t>
  </si>
  <si>
    <t>273351216</t>
  </si>
  <si>
    <t>Bednění stěn základových desek - odstranění</t>
  </si>
  <si>
    <t>273361821</t>
  </si>
  <si>
    <t>Výztuž základových desek z beton. oceli 10505 (R)</t>
  </si>
  <si>
    <t>272301010</t>
  </si>
  <si>
    <t>Přísada do betonu krystalizační - 2,0kg/m3</t>
  </si>
  <si>
    <t>31396010</t>
  </si>
  <si>
    <t>Distanční pruhy výšky 100 mm*</t>
  </si>
  <si>
    <t>BP 06/ II</t>
  </si>
  <si>
    <t>31396012</t>
  </si>
  <si>
    <t>Distanční pruhy výšky 110 mm*</t>
  </si>
  <si>
    <t>BP 04/II</t>
  </si>
  <si>
    <t>311238143</t>
  </si>
  <si>
    <t>Zdivo z keramických tvárnic tl. 240 mm</t>
  </si>
  <si>
    <t>342248141</t>
  </si>
  <si>
    <t>Příčky z keramických tvárnic tl. 115 mm</t>
  </si>
  <si>
    <t>342248144</t>
  </si>
  <si>
    <t>Příčky z keramických tvárnic tl. 140 mm</t>
  </si>
  <si>
    <t>342948112</t>
  </si>
  <si>
    <t>Ukotvení příček k beton.kcím přistřelenými kotvami</t>
  </si>
  <si>
    <t>346244811</t>
  </si>
  <si>
    <t>Přizdívky izol. z cihel dl.29 cm, MC 10, tl. 65 mm</t>
  </si>
  <si>
    <t>311321411</t>
  </si>
  <si>
    <t>Železobeton nadzákladových zdí C 25/30 - XC1</t>
  </si>
  <si>
    <t>311321412</t>
  </si>
  <si>
    <t>Železobeton nadzákladových zdí C 30/37 - XC2, XF4</t>
  </si>
  <si>
    <t>311351105</t>
  </si>
  <si>
    <t>Bednění nadzákladových zdí oboustranné - zřízení</t>
  </si>
  <si>
    <t>311351106</t>
  </si>
  <si>
    <t>Bednění nadzákladových zdí oboustranné-odstranění</t>
  </si>
  <si>
    <t>311361821</t>
  </si>
  <si>
    <t>Výztuž nadzáklad. zdí z betonářské oceli 10505 (R)</t>
  </si>
  <si>
    <t>710101038</t>
  </si>
  <si>
    <t xml:space="preserve">Těsnící plech do prac. spáry </t>
  </si>
  <si>
    <t>BP 11/I</t>
  </si>
  <si>
    <t>317168131</t>
  </si>
  <si>
    <t>Překlad keramický vysoký 70x238x1250 mm dodávka + montáž</t>
  </si>
  <si>
    <t>317168132</t>
  </si>
  <si>
    <t>Překlad keramický vysoký 70x238x1500 mm dodávka + montáž</t>
  </si>
  <si>
    <t>317168133</t>
  </si>
  <si>
    <t>Překlad keramický vysoký 70x238x1750 mm dodávka + montáž</t>
  </si>
  <si>
    <t>317168136</t>
  </si>
  <si>
    <t>Překlad keramický vysoký 70x238x2500 mm dodávka + montáž</t>
  </si>
  <si>
    <t>317168138</t>
  </si>
  <si>
    <t>Překlad keramický vysoký 70x238x3000 mm dodávka + montáž</t>
  </si>
  <si>
    <t>342170022</t>
  </si>
  <si>
    <t>Panely stěnové sendvičové, min. vlna tl. nad 8 cm, dodávka + montáž panel tl. 150 mm, vč. těsnění a oplechování</t>
  </si>
  <si>
    <t>417320040</t>
  </si>
  <si>
    <t>Ztužující věnec ŽB beton C 25/30, 25 x 25 cm bednění, výztuž 90 kg/m3</t>
  </si>
  <si>
    <t>Součtová</t>
  </si>
  <si>
    <t>611421133</t>
  </si>
  <si>
    <t>Omítka vnitřní stropů rovných, MVC, štuková</t>
  </si>
  <si>
    <t>612421637</t>
  </si>
  <si>
    <t>Omítka vnitřní zdiva, MVC, štuková</t>
  </si>
  <si>
    <t>612481113</t>
  </si>
  <si>
    <t>Potažení vnitř. stěn sklotex. pletivem s vypnutím perlinka</t>
  </si>
  <si>
    <t>622311519</t>
  </si>
  <si>
    <t>Zateplovací systém  sokl, XPS tl. 40 mm s mozaikovou omítkou 5,5 kg/m2</t>
  </si>
  <si>
    <t>Zateplovací systém sokl, XPS tl. 40 mm zakončený stěrkou s výztužnou tkaninou</t>
  </si>
  <si>
    <t>622311523</t>
  </si>
  <si>
    <t>Zateplovací systém sokl, XPS tl. 120 mm s mozaikovou omítkou 5,5 kg/m2</t>
  </si>
  <si>
    <t>Zateplovací systém sokl, XPS tl. 120 mm zakončený stěrkou s výztužnou tkaninou</t>
  </si>
  <si>
    <t>711823121</t>
  </si>
  <si>
    <t xml:space="preserve">Montáž nopové fólie svisle včetně dodávky fólie </t>
  </si>
  <si>
    <t>271531112</t>
  </si>
  <si>
    <t>Polštář základu z kameniva hr. drceného 32-63 mm</t>
  </si>
  <si>
    <t>271531113</t>
  </si>
  <si>
    <t>Polštář základu z kameniva hr. drceného 0-32 mm</t>
  </si>
  <si>
    <t>631313511</t>
  </si>
  <si>
    <t>Mazanina betonová tl. 8 - 12 cm C 12/15</t>
  </si>
  <si>
    <t>631571001</t>
  </si>
  <si>
    <t>Násyp z kameniva těženého 0 - 4, zpevňující</t>
  </si>
  <si>
    <t>632451065</t>
  </si>
  <si>
    <t>Potěr pískocementový, min. 25 MPa, tl. 50 mm, ve spádu</t>
  </si>
  <si>
    <t>931961327</t>
  </si>
  <si>
    <t>Vložky dilatačních spár, Mirelon tl. 10 mm*</t>
  </si>
  <si>
    <t>632501003</t>
  </si>
  <si>
    <t>Tmelení dilatačních spár*PUR tmel</t>
  </si>
  <si>
    <t>BP 08/II</t>
  </si>
  <si>
    <t>411371123</t>
  </si>
  <si>
    <t>Smykový trn DN 20mm, dl. min 500mm + pouzdro</t>
  </si>
  <si>
    <t>631315711</t>
  </si>
  <si>
    <t>Mazanina betonová tl. 12 - 24 cm C 25/30-XC1</t>
  </si>
  <si>
    <t>631317210</t>
  </si>
  <si>
    <t>Řezání dilatační spáry hl. 0-100 mm, železobeton</t>
  </si>
  <si>
    <t>631319173</t>
  </si>
  <si>
    <t>Příplatek za stržení povrchu mazaniny tl. 12 cm</t>
  </si>
  <si>
    <t>631319175</t>
  </si>
  <si>
    <t>Příplatek za stržení povrchu mazaniny tl. 24 cm</t>
  </si>
  <si>
    <t>631313711</t>
  </si>
  <si>
    <t>Mazanina betonová tl. 8 - 12 cm C 25/30  vyztužená ocelovými vlákny 20 kg / m3</t>
  </si>
  <si>
    <t>631361921</t>
  </si>
  <si>
    <t>Výztuž mazanin svařovanou sítí průměr drátu  8,0, oka 150/150 mm KY80</t>
  </si>
  <si>
    <t>631362021</t>
  </si>
  <si>
    <t>Výztuž mazanin svařovanou sítí z drátů Kari</t>
  </si>
  <si>
    <t>931945112</t>
  </si>
  <si>
    <t>Úprava dilatační spáry profilem se smykovými trny a pouzdry dodávka + montáž</t>
  </si>
  <si>
    <t>BP 10/I</t>
  </si>
  <si>
    <t>777600003</t>
  </si>
  <si>
    <t>Extrémně odolná cementová stěrka tl. 7-9mm kompletní provedení</t>
  </si>
  <si>
    <t>636.1</t>
  </si>
  <si>
    <t>Příprava podkladu - kartáčování povrchu betonu (odstranění mléka)</t>
  </si>
  <si>
    <t>636.3</t>
  </si>
  <si>
    <t>Třívrstvý epoxidový nátěr vč. brokování (příprava povrchu)</t>
  </si>
  <si>
    <t>636.4</t>
  </si>
  <si>
    <t>Minerální vsyp vč. postřiku proti vysychání</t>
  </si>
  <si>
    <t>31396017</t>
  </si>
  <si>
    <t>Distanční pruhy výšky 170 mm*</t>
  </si>
  <si>
    <t>642942111</t>
  </si>
  <si>
    <t>Osazení zárubní dveřních ocelových, pl. do 2,5 m2</t>
  </si>
  <si>
    <t>642942221</t>
  </si>
  <si>
    <t>Osazení zárubní dveřních ocelových, pl. do 4,5 m2</t>
  </si>
  <si>
    <t>642945111</t>
  </si>
  <si>
    <t>Osazení zárubní ocel. požár.1křídl. s obetonováním</t>
  </si>
  <si>
    <t>642945112</t>
  </si>
  <si>
    <t>Osazení zárubní ocel. požár.2křídl. s obetonováním</t>
  </si>
  <si>
    <t>953943000</t>
  </si>
  <si>
    <t>Trhací křížová lišta pro tl. stěny 200mm - dod.+mont</t>
  </si>
  <si>
    <t>BP 14/II</t>
  </si>
  <si>
    <t>953943015</t>
  </si>
  <si>
    <t>Trapézová  lišta</t>
  </si>
  <si>
    <t>941955002</t>
  </si>
  <si>
    <t>Lešení lehké pomocné, výška podlahy do 1,9 m</t>
  </si>
  <si>
    <t>942941021</t>
  </si>
  <si>
    <t>Montáž lešení těž.,řad.s pod.š.2,5, H 10 m,300 kg</t>
  </si>
  <si>
    <t>942941191</t>
  </si>
  <si>
    <t>Příplatek za každý měsíc použití lešení k pol.1021 lešení vlastní</t>
  </si>
  <si>
    <t>942941821</t>
  </si>
  <si>
    <t>Demontáž lešení těž.řad.s pod.š.2,5, H 10 m,300 kg</t>
  </si>
  <si>
    <t>952901221</t>
  </si>
  <si>
    <t>Vyčištění průmyslových budov a objektů výrobních</t>
  </si>
  <si>
    <t>711171559</t>
  </si>
  <si>
    <t>Izolace proti vlhkosti vodorovná, fólií, volně včetně fólie PVC tl.1,0 mm</t>
  </si>
  <si>
    <t>289970.1</t>
  </si>
  <si>
    <t>Vrstva geotextilie 300g/m2 dodávka + montáž</t>
  </si>
  <si>
    <t>636.2</t>
  </si>
  <si>
    <t>Hydroizolace HDPE tl. 1,0mm dodávka + montáž</t>
  </si>
  <si>
    <t>998711202</t>
  </si>
  <si>
    <t>Přesun hmot pro izolace proti vodě, výšky do 12 m</t>
  </si>
  <si>
    <t>712311101</t>
  </si>
  <si>
    <t>Povlaková krytina střech do 10°, za studena ALP 1 x nátěr - včetně dodávky ALP</t>
  </si>
  <si>
    <t>712351111</t>
  </si>
  <si>
    <t>Povlaková krytina střech do 10°,samolepicím pásem včetně dodávky asfalt. pásu parotěsného</t>
  </si>
  <si>
    <t>712371801</t>
  </si>
  <si>
    <t>Povlaková krytina střech do 10°, fólií PVC 1 vrstva - včetně dod. fólie tl.1,5mm</t>
  </si>
  <si>
    <t>712391171</t>
  </si>
  <si>
    <t xml:space="preserve">Povlaková krytina střech do 10°, podklad. textilie 1 vrstva - včetně dodávky textilie </t>
  </si>
  <si>
    <t>712997001</t>
  </si>
  <si>
    <t>Přilepení polystyrénových klínů do asfaltu vč. dodávky klínu z miner. vlny</t>
  </si>
  <si>
    <t>BP 12/II</t>
  </si>
  <si>
    <t>712391200</t>
  </si>
  <si>
    <t>Příplatek za mechanické ukotvení izolace kotvami</t>
  </si>
  <si>
    <t>998712202</t>
  </si>
  <si>
    <t>Přesun hmot pro povlakové krytiny, výšky do 12 m</t>
  </si>
  <si>
    <t>713111111</t>
  </si>
  <si>
    <t>Izolace tepelné stropů vrchem kladené volně 2 vrstvy - materiál ve specifikaci</t>
  </si>
  <si>
    <t>Izolace tepelné stropů vrchem kladené volně 2 vrstvy - včetně dodávky EPS 100 S tl. 80+80 mm</t>
  </si>
  <si>
    <t>Izolace tepelné stropů vrchem kladené volně 1 vrstva - včetně dodávky desky z minerální vlny tl. 120 mm</t>
  </si>
  <si>
    <t>713121111</t>
  </si>
  <si>
    <t>Izolace tepelná podlah na sucho, jednovrstvá včetně dodávky extr. polystyren tl. 80 mm</t>
  </si>
  <si>
    <t>Izolace tepelná střech na sucho, jednovrstvá včetně dodávky polystyren EPS 100 S tl.120 mm</t>
  </si>
  <si>
    <t>713522121</t>
  </si>
  <si>
    <t>Protipožár. obklad konstrukcí - H, R 180 desky tl. 20mm</t>
  </si>
  <si>
    <t>713100040</t>
  </si>
  <si>
    <t>Izolace tepelné volně položené miner. vlna tloušťka 6 cm</t>
  </si>
  <si>
    <t>28376784</t>
  </si>
  <si>
    <t>Dílec izolační kašír. EPS 100 S střešní</t>
  </si>
  <si>
    <t>SPCM</t>
  </si>
  <si>
    <t>998713202</t>
  </si>
  <si>
    <t>Přesun hmot pro izolace tepelné, výšky do 12 m</t>
  </si>
  <si>
    <t>764223420</t>
  </si>
  <si>
    <t>Oplechování okapů Ti Zn,živičná krytina, rš 200 mm plech tl. 0,7mm</t>
  </si>
  <si>
    <t>764252403</t>
  </si>
  <si>
    <t>Žlaby Ti Zn plech, podokapní půlkruhové, rš 330 mm plech tl. 0,7mm</t>
  </si>
  <si>
    <t>764295410</t>
  </si>
  <si>
    <t>Připojovací lišta dilatační Ti Zn plech, jednodílná, rš 216 mm plech tl. 0,7mm</t>
  </si>
  <si>
    <t>764295420</t>
  </si>
  <si>
    <t>Střešní dilataceTi Zn plech, jednodílná, rš 296 mm plech tl. 0,7mm</t>
  </si>
  <si>
    <t>764554402</t>
  </si>
  <si>
    <t>Odpadní trouby z Ti Zn plechu, kruhové, D 100 mm plech tl. 0,7mm</t>
  </si>
  <si>
    <t>764295409</t>
  </si>
  <si>
    <t>Střešní dilataceTi Zn plech, jednodílná, rš 200 mm plech tl. 1mm</t>
  </si>
  <si>
    <t>764296423</t>
  </si>
  <si>
    <t>Dilatační lišta připojovací Ti Zn plech, rš 271 mm plech tl. 0,7mm</t>
  </si>
  <si>
    <t>BP 09/I</t>
  </si>
  <si>
    <t>998764203</t>
  </si>
  <si>
    <t>Přesun hmot pro klempířské konstr., výšky do 24 m</t>
  </si>
  <si>
    <t>766695213</t>
  </si>
  <si>
    <t>Montáž prahů dveří jednokřídlových š. nad 10 cm</t>
  </si>
  <si>
    <t>766660012</t>
  </si>
  <si>
    <t>Montáž dveří jednokřídlových šířky 70 cm</t>
  </si>
  <si>
    <t>766660014</t>
  </si>
  <si>
    <t>Montáž dveří jednokřídlových šířky 80 cm</t>
  </si>
  <si>
    <t>61165002</t>
  </si>
  <si>
    <t>Dveře vnitřní laminované plné 1kř. 70x197 cm vč. kování a zámku</t>
  </si>
  <si>
    <t>61165003</t>
  </si>
  <si>
    <t>Dveře vnitřní laminované plné 1kř. 80x197 cm vč. kování a zámku</t>
  </si>
  <si>
    <t>61187160.1T</t>
  </si>
  <si>
    <t>Prah dubový délka 72 šířka 15 cm včetně nátěru*</t>
  </si>
  <si>
    <t>BP 03/II</t>
  </si>
  <si>
    <t>61187161.1</t>
  </si>
  <si>
    <t>Prah dubový délka 82 šířka 15 cm včetně nátěru*</t>
  </si>
  <si>
    <t>998766203</t>
  </si>
  <si>
    <t>Přesun hmot pro truhlářské konstr., výšky do 24 m</t>
  </si>
  <si>
    <t>648991111</t>
  </si>
  <si>
    <t>Osazení parapet.desek plast. a lamin. š. do 20cm včetně dodávky plastové parapetní desky š. 200 mm</t>
  </si>
  <si>
    <t>766670028</t>
  </si>
  <si>
    <t>Okno plastové atyp zasklené dvojsklem*, dodávka + montáž</t>
  </si>
  <si>
    <t>711210020</t>
  </si>
  <si>
    <t>Stěrka hydroizolační těsnicí hmotou</t>
  </si>
  <si>
    <t>771270011</t>
  </si>
  <si>
    <t xml:space="preserve">Obklad schodišťových stupňů včetně soklíku do tmele </t>
  </si>
  <si>
    <t>771570010</t>
  </si>
  <si>
    <t>Dlažba z dlaždic keramických t. 8mm vč. dodávky dlaždic do tmele</t>
  </si>
  <si>
    <t>781475115</t>
  </si>
  <si>
    <t xml:space="preserve">Obklad vnitřní keram. dodávka + montáž do tmele </t>
  </si>
  <si>
    <t>781475125</t>
  </si>
  <si>
    <t xml:space="preserve">Obklad vnitřní keram. dodávka + montáž hydroizolaceizolace , tmel </t>
  </si>
  <si>
    <t>784191101</t>
  </si>
  <si>
    <t>Penetrace podkladu univerzální Primalex 1x</t>
  </si>
  <si>
    <t>784195112</t>
  </si>
  <si>
    <t>Malba Primalex Standard, bílá, bez penetrace, 2 x</t>
  </si>
  <si>
    <t>720000001</t>
  </si>
  <si>
    <t>Zdravotní instalace-samostatný rozpočet</t>
  </si>
  <si>
    <t>730000001</t>
  </si>
  <si>
    <t>Ústřední vytápění-samostatný rozpočet</t>
  </si>
  <si>
    <t>767000001</t>
  </si>
  <si>
    <t>Zámečnické konstrukce-samostatný rozpočet</t>
  </si>
  <si>
    <t>767000006</t>
  </si>
  <si>
    <t>Ocelové konstrukce-samostatný rozpočet</t>
  </si>
  <si>
    <t>7670000002</t>
  </si>
  <si>
    <t>Pásový obloukový světlík hřebenový-samostatný rozpočet</t>
  </si>
  <si>
    <t>767000008</t>
  </si>
  <si>
    <t>Záchytný systém proti pádu - samostatný rozpočet</t>
  </si>
  <si>
    <t>788000001</t>
  </si>
  <si>
    <t>Nátěry zámečnických konstrukcí-samostatný rozpočet</t>
  </si>
  <si>
    <t>789000001</t>
  </si>
  <si>
    <t>Nátěry ocelových konstrukcí-samostatný rozpočet</t>
  </si>
  <si>
    <t>110000001</t>
  </si>
  <si>
    <t>Hromosvod-samostatný rozpočet</t>
  </si>
  <si>
    <t>210000011</t>
  </si>
  <si>
    <t>Elektroinstalace-samostatný rozpočet</t>
  </si>
  <si>
    <t>220000001</t>
  </si>
  <si>
    <t>Slaboproudá elektroinstalace-samostatný rozpočet</t>
  </si>
  <si>
    <t>240000001</t>
  </si>
  <si>
    <t>Vzduchotechnika-samostatný rozpočet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</si>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</sst>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" fillId="0" borderId="18" xfId="0" applyFont="1" applyBorder="1" applyAlignment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79" t="s">
        <v>40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111"/>
  <sheetViews>
    <sheetView showGridLines="0" tabSelected="1" topLeftCell="B1" zoomScaleNormal="100" zoomScaleSheetLayoutView="75" workbookViewId="0">
      <selection activeCell="I56" sqref="I56:I10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37</v>
      </c>
      <c r="B1" s="214" t="s">
        <v>778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2"/>
      <c r="B2" s="73" t="s">
        <v>23</v>
      </c>
      <c r="C2" s="74"/>
      <c r="D2" s="75" t="s">
        <v>43</v>
      </c>
      <c r="E2" s="220" t="s">
        <v>44</v>
      </c>
      <c r="F2" s="221"/>
      <c r="G2" s="221"/>
      <c r="H2" s="221"/>
      <c r="I2" s="221"/>
      <c r="J2" s="222"/>
      <c r="O2" s="1"/>
    </row>
    <row r="3" spans="1:15" ht="27" hidden="1" customHeight="1" x14ac:dyDescent="0.2">
      <c r="A3" s="2"/>
      <c r="B3" s="76"/>
      <c r="C3" s="74"/>
      <c r="D3" s="77"/>
      <c r="E3" s="223"/>
      <c r="F3" s="224"/>
      <c r="G3" s="224"/>
      <c r="H3" s="224"/>
      <c r="I3" s="224"/>
      <c r="J3" s="225"/>
    </row>
    <row r="4" spans="1:15" ht="23.25" customHeight="1" x14ac:dyDescent="0.2">
      <c r="A4" s="2"/>
      <c r="B4" s="78"/>
      <c r="C4" s="79"/>
      <c r="D4" s="80"/>
      <c r="E4" s="204" t="s">
        <v>58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22</v>
      </c>
      <c r="D5" s="208" t="s">
        <v>45</v>
      </c>
      <c r="E5" s="209"/>
      <c r="F5" s="209"/>
      <c r="G5" s="209"/>
      <c r="H5" s="18" t="s">
        <v>41</v>
      </c>
      <c r="I5" s="82" t="s">
        <v>49</v>
      </c>
      <c r="J5" s="8"/>
    </row>
    <row r="6" spans="1:15" ht="15.75" customHeight="1" x14ac:dyDescent="0.2">
      <c r="A6" s="2"/>
      <c r="B6" s="28"/>
      <c r="C6" s="53"/>
      <c r="D6" s="210" t="s">
        <v>46</v>
      </c>
      <c r="E6" s="211"/>
      <c r="F6" s="211"/>
      <c r="G6" s="211"/>
      <c r="H6" s="18" t="s">
        <v>35</v>
      </c>
      <c r="I6" s="82" t="s">
        <v>50</v>
      </c>
      <c r="J6" s="8"/>
    </row>
    <row r="7" spans="1:15" ht="15.75" customHeight="1" x14ac:dyDescent="0.2">
      <c r="A7" s="2"/>
      <c r="B7" s="29"/>
      <c r="C7" s="54"/>
      <c r="D7" s="81" t="s">
        <v>48</v>
      </c>
      <c r="E7" s="212" t="s">
        <v>47</v>
      </c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83" t="s">
        <v>51</v>
      </c>
      <c r="H8" s="18" t="s">
        <v>41</v>
      </c>
      <c r="I8" s="82" t="s">
        <v>55</v>
      </c>
      <c r="J8" s="8"/>
    </row>
    <row r="9" spans="1:15" ht="15.75" hidden="1" customHeight="1" x14ac:dyDescent="0.2">
      <c r="A9" s="2"/>
      <c r="B9" s="2"/>
      <c r="D9" s="83" t="s">
        <v>52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4"/>
      <c r="D10" s="81" t="s">
        <v>54</v>
      </c>
      <c r="E10" s="84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7"/>
      <c r="E11" s="227"/>
      <c r="F11" s="227"/>
      <c r="G11" s="227"/>
      <c r="H11" s="18" t="s">
        <v>41</v>
      </c>
      <c r="I11" s="22"/>
      <c r="J11" s="8"/>
    </row>
    <row r="12" spans="1:15" ht="15.75" customHeight="1" x14ac:dyDescent="0.2">
      <c r="A12" s="2"/>
      <c r="B12" s="28"/>
      <c r="C12" s="53"/>
      <c r="D12" s="203"/>
      <c r="E12" s="203"/>
      <c r="F12" s="203"/>
      <c r="G12" s="203"/>
      <c r="H12" s="18" t="s">
        <v>35</v>
      </c>
      <c r="I12" s="22"/>
      <c r="J12" s="8"/>
    </row>
    <row r="13" spans="1:15" ht="15.75" customHeight="1" x14ac:dyDescent="0.2">
      <c r="A13" s="2"/>
      <c r="B13" s="29"/>
      <c r="C13" s="54"/>
      <c r="D13" s="51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 t="s">
        <v>42</v>
      </c>
      <c r="E14" s="57"/>
      <c r="F14" s="44"/>
      <c r="G14" s="44"/>
      <c r="H14" s="242"/>
      <c r="I14" s="44"/>
      <c r="J14" s="45"/>
    </row>
    <row r="15" spans="1:15" ht="32.25" customHeight="1" x14ac:dyDescent="0.2">
      <c r="A15" s="2"/>
      <c r="B15" s="35" t="s">
        <v>33</v>
      </c>
      <c r="C15" s="58"/>
      <c r="D15" s="52"/>
      <c r="E15" s="226"/>
      <c r="F15" s="226"/>
      <c r="G15" s="228"/>
      <c r="H15" s="228"/>
      <c r="I15" s="228" t="s">
        <v>30</v>
      </c>
      <c r="J15" s="229"/>
    </row>
    <row r="16" spans="1:15" ht="23.25" customHeight="1" x14ac:dyDescent="0.2">
      <c r="A16" s="142" t="s">
        <v>25</v>
      </c>
      <c r="B16" s="38" t="s">
        <v>25</v>
      </c>
      <c r="C16" s="59"/>
      <c r="D16" s="60"/>
      <c r="E16" s="192"/>
      <c r="F16" s="193"/>
      <c r="G16" s="192"/>
      <c r="H16" s="193"/>
      <c r="I16" s="192"/>
      <c r="J16" s="194"/>
    </row>
    <row r="17" spans="1:10" ht="23.25" customHeight="1" x14ac:dyDescent="0.2">
      <c r="A17" s="142" t="s">
        <v>26</v>
      </c>
      <c r="B17" s="38" t="s">
        <v>26</v>
      </c>
      <c r="C17" s="59"/>
      <c r="D17" s="60"/>
      <c r="E17" s="192"/>
      <c r="F17" s="193"/>
      <c r="G17" s="192"/>
      <c r="H17" s="193"/>
      <c r="I17" s="192"/>
      <c r="J17" s="194"/>
    </row>
    <row r="18" spans="1:10" ht="23.25" customHeight="1" x14ac:dyDescent="0.2">
      <c r="A18" s="142" t="s">
        <v>27</v>
      </c>
      <c r="B18" s="38" t="s">
        <v>27</v>
      </c>
      <c r="C18" s="59"/>
      <c r="D18" s="60"/>
      <c r="E18" s="192"/>
      <c r="F18" s="193"/>
      <c r="G18" s="192"/>
      <c r="H18" s="193"/>
      <c r="I18" s="192"/>
      <c r="J18" s="194"/>
    </row>
    <row r="19" spans="1:10" ht="23.25" customHeight="1" x14ac:dyDescent="0.2">
      <c r="A19" s="142" t="s">
        <v>180</v>
      </c>
      <c r="B19" s="38" t="s">
        <v>28</v>
      </c>
      <c r="C19" s="59"/>
      <c r="D19" s="60"/>
      <c r="E19" s="192"/>
      <c r="F19" s="193"/>
      <c r="G19" s="192"/>
      <c r="H19" s="193"/>
      <c r="I19" s="192"/>
      <c r="J19" s="194"/>
    </row>
    <row r="20" spans="1:10" ht="23.25" customHeight="1" x14ac:dyDescent="0.2">
      <c r="A20" s="142" t="s">
        <v>181</v>
      </c>
      <c r="B20" s="38" t="s">
        <v>29</v>
      </c>
      <c r="C20" s="59"/>
      <c r="D20" s="60"/>
      <c r="E20" s="192"/>
      <c r="F20" s="193"/>
      <c r="G20" s="192"/>
      <c r="H20" s="193"/>
      <c r="I20" s="192"/>
      <c r="J20" s="194"/>
    </row>
    <row r="21" spans="1:10" ht="23.25" customHeight="1" x14ac:dyDescent="0.2">
      <c r="A21" s="2"/>
      <c r="B21" s="47" t="s">
        <v>30</v>
      </c>
      <c r="C21" s="61"/>
      <c r="D21" s="62"/>
      <c r="E21" s="195"/>
      <c r="F21" s="230"/>
      <c r="G21" s="195"/>
      <c r="H21" s="230"/>
      <c r="I21" s="195"/>
      <c r="J21" s="196"/>
    </row>
    <row r="22" spans="1:10" ht="33" customHeight="1" x14ac:dyDescent="0.2">
      <c r="A22" s="2"/>
      <c r="B22" s="42" t="s">
        <v>34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190"/>
      <c r="H23" s="191"/>
      <c r="I23" s="191"/>
      <c r="J23" s="40"/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188"/>
      <c r="H24" s="189"/>
      <c r="I24" s="189"/>
      <c r="J24" s="40"/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190"/>
      <c r="H25" s="191"/>
      <c r="I25" s="191"/>
      <c r="J25" s="40"/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217"/>
      <c r="H26" s="218"/>
      <c r="I26" s="218"/>
      <c r="J26" s="37"/>
    </row>
    <row r="27" spans="1:10" ht="23.25" customHeight="1" thickBot="1" x14ac:dyDescent="0.25">
      <c r="A27" s="2"/>
      <c r="B27" s="31" t="s">
        <v>4</v>
      </c>
      <c r="C27" s="67"/>
      <c r="D27" s="68"/>
      <c r="E27" s="67"/>
      <c r="F27" s="16"/>
      <c r="G27" s="219"/>
      <c r="H27" s="219"/>
      <c r="I27" s="219"/>
      <c r="J27" s="41"/>
    </row>
    <row r="28" spans="1:10" ht="27.75" customHeight="1" thickBot="1" x14ac:dyDescent="0.25">
      <c r="A28" s="2"/>
      <c r="B28" s="115" t="s">
        <v>24</v>
      </c>
      <c r="C28" s="116"/>
      <c r="D28" s="116"/>
      <c r="E28" s="117"/>
      <c r="F28" s="118"/>
      <c r="G28" s="197"/>
      <c r="H28" s="198"/>
      <c r="I28" s="198"/>
      <c r="J28" s="119"/>
    </row>
    <row r="29" spans="1:10" ht="27.75" hidden="1" customHeight="1" thickBot="1" x14ac:dyDescent="0.25">
      <c r="A29" s="2"/>
      <c r="B29" s="115" t="s">
        <v>36</v>
      </c>
      <c r="C29" s="120"/>
      <c r="D29" s="120"/>
      <c r="E29" s="120"/>
      <c r="F29" s="121"/>
      <c r="G29" s="197">
        <v>79839971.730000004</v>
      </c>
      <c r="H29" s="197"/>
      <c r="I29" s="197"/>
      <c r="J29" s="122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 t="s">
        <v>56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1"/>
      <c r="D34" s="199"/>
      <c r="E34" s="200"/>
      <c r="G34" s="201"/>
      <c r="H34" s="202"/>
      <c r="I34" s="202"/>
      <c r="J34" s="25"/>
    </row>
    <row r="35" spans="1:52" ht="12.75" customHeight="1" x14ac:dyDescent="0.2">
      <c r="A35" s="2"/>
      <c r="B35" s="2"/>
      <c r="D35" s="187" t="s">
        <v>2</v>
      </c>
      <c r="E35" s="187"/>
      <c r="H35" s="10" t="s">
        <v>3</v>
      </c>
      <c r="J35" s="9"/>
    </row>
    <row r="36" spans="1:52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52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52" ht="25.5" customHeight="1" x14ac:dyDescent="0.2">
      <c r="A38" s="87" t="s">
        <v>38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52" ht="25.5" hidden="1" customHeight="1" x14ac:dyDescent="0.2">
      <c r="A39" s="87">
        <v>1</v>
      </c>
      <c r="B39" s="98" t="s">
        <v>57</v>
      </c>
      <c r="C39" s="182"/>
      <c r="D39" s="182"/>
      <c r="E39" s="182"/>
      <c r="F39" s="99">
        <v>0</v>
      </c>
      <c r="G39" s="100">
        <v>65983447.710000001</v>
      </c>
      <c r="H39" s="101"/>
      <c r="I39" s="102">
        <v>65983447.710000001</v>
      </c>
      <c r="J39" s="103" t="str">
        <f t="shared" ref="J39:J44" si="0">IF(CenaCelkemVypocet=0,"",I39/CenaCelkemVypocet*100)</f>
        <v/>
      </c>
    </row>
    <row r="40" spans="1:52" ht="25.5" customHeight="1" x14ac:dyDescent="0.2">
      <c r="A40" s="87">
        <v>2</v>
      </c>
      <c r="B40" s="104" t="s">
        <v>58</v>
      </c>
      <c r="C40" s="186" t="s">
        <v>59</v>
      </c>
      <c r="D40" s="186"/>
      <c r="E40" s="186"/>
      <c r="F40" s="105">
        <v>0</v>
      </c>
      <c r="G40" s="106"/>
      <c r="H40" s="106"/>
      <c r="I40" s="107"/>
      <c r="J40" s="108" t="str">
        <f t="shared" si="0"/>
        <v/>
      </c>
    </row>
    <row r="41" spans="1:52" ht="25.5" customHeight="1" x14ac:dyDescent="0.2">
      <c r="A41" s="87">
        <v>3</v>
      </c>
      <c r="B41" s="109" t="s">
        <v>60</v>
      </c>
      <c r="C41" s="182" t="s">
        <v>61</v>
      </c>
      <c r="D41" s="182"/>
      <c r="E41" s="182"/>
      <c r="F41" s="110">
        <v>0</v>
      </c>
      <c r="G41" s="101"/>
      <c r="H41" s="101"/>
      <c r="I41" s="102"/>
      <c r="J41" s="103" t="str">
        <f t="shared" si="0"/>
        <v/>
      </c>
    </row>
    <row r="42" spans="1:52" ht="25.5" customHeight="1" x14ac:dyDescent="0.2">
      <c r="A42" s="87">
        <v>3</v>
      </c>
      <c r="B42" s="109" t="s">
        <v>62</v>
      </c>
      <c r="C42" s="182" t="s">
        <v>63</v>
      </c>
      <c r="D42" s="182"/>
      <c r="E42" s="182"/>
      <c r="F42" s="110">
        <v>0</v>
      </c>
      <c r="G42" s="101"/>
      <c r="H42" s="101"/>
      <c r="I42" s="102"/>
      <c r="J42" s="103" t="str">
        <f t="shared" si="0"/>
        <v/>
      </c>
    </row>
    <row r="43" spans="1:52" ht="25.5" customHeight="1" x14ac:dyDescent="0.2">
      <c r="A43" s="87">
        <v>3</v>
      </c>
      <c r="B43" s="109" t="s">
        <v>64</v>
      </c>
      <c r="C43" s="182" t="s">
        <v>65</v>
      </c>
      <c r="D43" s="182"/>
      <c r="E43" s="182"/>
      <c r="F43" s="110">
        <v>0</v>
      </c>
      <c r="G43" s="101"/>
      <c r="H43" s="101"/>
      <c r="I43" s="102"/>
      <c r="J43" s="103" t="str">
        <f t="shared" si="0"/>
        <v/>
      </c>
    </row>
    <row r="44" spans="1:52" ht="25.5" customHeight="1" x14ac:dyDescent="0.2">
      <c r="A44" s="87">
        <v>3</v>
      </c>
      <c r="B44" s="109" t="s">
        <v>66</v>
      </c>
      <c r="C44" s="182" t="s">
        <v>67</v>
      </c>
      <c r="D44" s="182"/>
      <c r="E44" s="182"/>
      <c r="F44" s="110">
        <v>0</v>
      </c>
      <c r="G44" s="101"/>
      <c r="H44" s="101"/>
      <c r="I44" s="102"/>
      <c r="J44" s="103" t="str">
        <f t="shared" si="0"/>
        <v/>
      </c>
    </row>
    <row r="45" spans="1:52" ht="25.5" customHeight="1" x14ac:dyDescent="0.2">
      <c r="A45" s="87"/>
      <c r="B45" s="183" t="s">
        <v>68</v>
      </c>
      <c r="C45" s="184"/>
      <c r="D45" s="184"/>
      <c r="E45" s="184"/>
      <c r="F45" s="111">
        <f>SUMIF(A39:A44,"=1",F39:F44)</f>
        <v>0</v>
      </c>
      <c r="G45" s="112">
        <f>SUMIF(A39:A44,"=1",G39:G44)</f>
        <v>65983447.710000001</v>
      </c>
      <c r="H45" s="112">
        <f>SUMIF(A39:A44,"=1",H39:H44)</f>
        <v>0</v>
      </c>
      <c r="I45" s="113"/>
      <c r="J45" s="114">
        <f>SUMIF(A39:A44,"=1",J39:J44)</f>
        <v>0</v>
      </c>
    </row>
    <row r="47" spans="1:52" x14ac:dyDescent="0.2">
      <c r="A47" t="s">
        <v>70</v>
      </c>
      <c r="B47" t="s">
        <v>71</v>
      </c>
    </row>
    <row r="48" spans="1:52" x14ac:dyDescent="0.2">
      <c r="B48" s="185" t="s">
        <v>72</v>
      </c>
      <c r="C48" s="185"/>
      <c r="D48" s="185"/>
      <c r="E48" s="185"/>
      <c r="F48" s="185"/>
      <c r="G48" s="185"/>
      <c r="H48" s="185"/>
      <c r="I48" s="185"/>
      <c r="J48" s="185"/>
      <c r="AZ48" s="123" t="str">
        <f>B48</f>
        <v>z.č. 849 239 50</v>
      </c>
    </row>
    <row r="50" spans="1:52" ht="76.5" x14ac:dyDescent="0.2">
      <c r="B50" s="185" t="s">
        <v>73</v>
      </c>
      <c r="C50" s="185"/>
      <c r="D50" s="185"/>
      <c r="E50" s="185"/>
      <c r="F50" s="185"/>
      <c r="G50" s="185"/>
      <c r="H50" s="185"/>
      <c r="I50" s="185"/>
      <c r="J50" s="185"/>
      <c r="AZ50" s="123" t="str">
        <f>B50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53" spans="1:52" ht="15.75" x14ac:dyDescent="0.25">
      <c r="B53" s="124" t="s">
        <v>74</v>
      </c>
    </row>
    <row r="55" spans="1:52" ht="25.5" customHeight="1" x14ac:dyDescent="0.2">
      <c r="A55" s="126"/>
      <c r="B55" s="129" t="s">
        <v>17</v>
      </c>
      <c r="C55" s="129" t="s">
        <v>5</v>
      </c>
      <c r="D55" s="130"/>
      <c r="E55" s="130"/>
      <c r="F55" s="131" t="s">
        <v>75</v>
      </c>
      <c r="G55" s="131"/>
      <c r="H55" s="131"/>
      <c r="I55" s="131" t="s">
        <v>30</v>
      </c>
      <c r="J55" s="131" t="s">
        <v>0</v>
      </c>
    </row>
    <row r="56" spans="1:52" ht="36.75" customHeight="1" x14ac:dyDescent="0.2">
      <c r="A56" s="127"/>
      <c r="B56" s="132" t="s">
        <v>76</v>
      </c>
      <c r="C56" s="180" t="s">
        <v>77</v>
      </c>
      <c r="D56" s="181"/>
      <c r="E56" s="181"/>
      <c r="F56" s="140" t="s">
        <v>25</v>
      </c>
      <c r="G56" s="133"/>
      <c r="H56" s="133"/>
      <c r="I56" s="133"/>
      <c r="J56" s="138" t="str">
        <f>IF(I108=0,"",I56/I108*100)</f>
        <v/>
      </c>
    </row>
    <row r="57" spans="1:52" ht="36.75" customHeight="1" x14ac:dyDescent="0.2">
      <c r="A57" s="127"/>
      <c r="B57" s="132" t="s">
        <v>78</v>
      </c>
      <c r="C57" s="180" t="s">
        <v>79</v>
      </c>
      <c r="D57" s="181"/>
      <c r="E57" s="181"/>
      <c r="F57" s="140" t="s">
        <v>25</v>
      </c>
      <c r="G57" s="133"/>
      <c r="H57" s="133"/>
      <c r="I57" s="133"/>
      <c r="J57" s="138" t="str">
        <f>IF(I108=0,"",I57/I108*100)</f>
        <v/>
      </c>
    </row>
    <row r="58" spans="1:52" ht="36.75" customHeight="1" x14ac:dyDescent="0.2">
      <c r="A58" s="127"/>
      <c r="B58" s="132" t="s">
        <v>80</v>
      </c>
      <c r="C58" s="180" t="s">
        <v>81</v>
      </c>
      <c r="D58" s="181"/>
      <c r="E58" s="181"/>
      <c r="F58" s="140" t="s">
        <v>25</v>
      </c>
      <c r="G58" s="133"/>
      <c r="H58" s="133"/>
      <c r="I58" s="133"/>
      <c r="J58" s="138" t="str">
        <f>IF(I108=0,"",I58/I108*100)</f>
        <v/>
      </c>
    </row>
    <row r="59" spans="1:52" ht="36.75" customHeight="1" x14ac:dyDescent="0.2">
      <c r="A59" s="127"/>
      <c r="B59" s="132" t="s">
        <v>82</v>
      </c>
      <c r="C59" s="180" t="s">
        <v>83</v>
      </c>
      <c r="D59" s="181"/>
      <c r="E59" s="181"/>
      <c r="F59" s="140" t="s">
        <v>25</v>
      </c>
      <c r="G59" s="133"/>
      <c r="H59" s="133"/>
      <c r="I59" s="133"/>
      <c r="J59" s="138" t="str">
        <f>IF(I108=0,"",I59/I108*100)</f>
        <v/>
      </c>
    </row>
    <row r="60" spans="1:52" ht="36.75" customHeight="1" x14ac:dyDescent="0.2">
      <c r="A60" s="127"/>
      <c r="B60" s="132" t="s">
        <v>84</v>
      </c>
      <c r="C60" s="180" t="s">
        <v>85</v>
      </c>
      <c r="D60" s="181"/>
      <c r="E60" s="181"/>
      <c r="F60" s="140" t="s">
        <v>25</v>
      </c>
      <c r="G60" s="133"/>
      <c r="H60" s="133"/>
      <c r="I60" s="133"/>
      <c r="J60" s="138" t="str">
        <f>IF(I108=0,"",I60/I108*100)</f>
        <v/>
      </c>
    </row>
    <row r="61" spans="1:52" ht="36.75" customHeight="1" x14ac:dyDescent="0.2">
      <c r="A61" s="127"/>
      <c r="B61" s="132" t="s">
        <v>86</v>
      </c>
      <c r="C61" s="180" t="s">
        <v>87</v>
      </c>
      <c r="D61" s="181"/>
      <c r="E61" s="181"/>
      <c r="F61" s="140" t="s">
        <v>25</v>
      </c>
      <c r="G61" s="133"/>
      <c r="H61" s="133"/>
      <c r="I61" s="133"/>
      <c r="J61" s="138" t="str">
        <f>IF(I108=0,"",I61/I108*100)</f>
        <v/>
      </c>
    </row>
    <row r="62" spans="1:52" ht="36.75" customHeight="1" x14ac:dyDescent="0.2">
      <c r="A62" s="127"/>
      <c r="B62" s="132" t="s">
        <v>88</v>
      </c>
      <c r="C62" s="180" t="s">
        <v>89</v>
      </c>
      <c r="D62" s="181"/>
      <c r="E62" s="181"/>
      <c r="F62" s="140" t="s">
        <v>25</v>
      </c>
      <c r="G62" s="133"/>
      <c r="H62" s="133"/>
      <c r="I62" s="133"/>
      <c r="J62" s="138" t="str">
        <f>IF(I108=0,"",I62/I108*100)</f>
        <v/>
      </c>
    </row>
    <row r="63" spans="1:52" ht="36.75" customHeight="1" x14ac:dyDescent="0.2">
      <c r="A63" s="127"/>
      <c r="B63" s="132" t="s">
        <v>90</v>
      </c>
      <c r="C63" s="180" t="s">
        <v>91</v>
      </c>
      <c r="D63" s="181"/>
      <c r="E63" s="181"/>
      <c r="F63" s="140" t="s">
        <v>25</v>
      </c>
      <c r="G63" s="133"/>
      <c r="H63" s="133"/>
      <c r="I63" s="133"/>
      <c r="J63" s="138" t="str">
        <f>IF(I108=0,"",I63/I108*100)</f>
        <v/>
      </c>
    </row>
    <row r="64" spans="1:52" ht="36.75" customHeight="1" x14ac:dyDescent="0.2">
      <c r="A64" s="127"/>
      <c r="B64" s="132" t="s">
        <v>92</v>
      </c>
      <c r="C64" s="180" t="s">
        <v>93</v>
      </c>
      <c r="D64" s="181"/>
      <c r="E64" s="181"/>
      <c r="F64" s="140" t="s">
        <v>25</v>
      </c>
      <c r="G64" s="133"/>
      <c r="H64" s="133"/>
      <c r="I64" s="133"/>
      <c r="J64" s="138" t="str">
        <f>IF(I108=0,"",I64/I108*100)</f>
        <v/>
      </c>
    </row>
    <row r="65" spans="1:10" ht="36.75" customHeight="1" x14ac:dyDescent="0.2">
      <c r="A65" s="127"/>
      <c r="B65" s="132" t="s">
        <v>94</v>
      </c>
      <c r="C65" s="180" t="s">
        <v>95</v>
      </c>
      <c r="D65" s="181"/>
      <c r="E65" s="181"/>
      <c r="F65" s="140" t="s">
        <v>25</v>
      </c>
      <c r="G65" s="133"/>
      <c r="H65" s="133"/>
      <c r="I65" s="133"/>
      <c r="J65" s="138" t="str">
        <f>IF(I108=0,"",I65/I108*100)</f>
        <v/>
      </c>
    </row>
    <row r="66" spans="1:10" ht="36.75" customHeight="1" x14ac:dyDescent="0.2">
      <c r="A66" s="127"/>
      <c r="B66" s="132" t="s">
        <v>96</v>
      </c>
      <c r="C66" s="180" t="s">
        <v>97</v>
      </c>
      <c r="D66" s="181"/>
      <c r="E66" s="181"/>
      <c r="F66" s="140" t="s">
        <v>25</v>
      </c>
      <c r="G66" s="133"/>
      <c r="H66" s="133"/>
      <c r="I66" s="133"/>
      <c r="J66" s="138" t="str">
        <f>IF(I108=0,"",I66/I108*100)</f>
        <v/>
      </c>
    </row>
    <row r="67" spans="1:10" ht="36.75" customHeight="1" x14ac:dyDescent="0.2">
      <c r="A67" s="127"/>
      <c r="B67" s="132" t="s">
        <v>98</v>
      </c>
      <c r="C67" s="180" t="s">
        <v>99</v>
      </c>
      <c r="D67" s="181"/>
      <c r="E67" s="181"/>
      <c r="F67" s="140" t="s">
        <v>25</v>
      </c>
      <c r="G67" s="133"/>
      <c r="H67" s="133"/>
      <c r="I67" s="133"/>
      <c r="J67" s="138" t="str">
        <f>IF(I108=0,"",I67/I108*100)</f>
        <v/>
      </c>
    </row>
    <row r="68" spans="1:10" ht="36.75" customHeight="1" x14ac:dyDescent="0.2">
      <c r="A68" s="127"/>
      <c r="B68" s="132" t="s">
        <v>100</v>
      </c>
      <c r="C68" s="180" t="s">
        <v>101</v>
      </c>
      <c r="D68" s="181"/>
      <c r="E68" s="181"/>
      <c r="F68" s="140" t="s">
        <v>25</v>
      </c>
      <c r="G68" s="133"/>
      <c r="H68" s="133"/>
      <c r="I68" s="133"/>
      <c r="J68" s="138" t="str">
        <f>IF(I108=0,"",I68/I108*100)</f>
        <v/>
      </c>
    </row>
    <row r="69" spans="1:10" ht="36.75" customHeight="1" x14ac:dyDescent="0.2">
      <c r="A69" s="127"/>
      <c r="B69" s="132" t="s">
        <v>102</v>
      </c>
      <c r="C69" s="180" t="s">
        <v>103</v>
      </c>
      <c r="D69" s="181"/>
      <c r="E69" s="181"/>
      <c r="F69" s="140" t="s">
        <v>25</v>
      </c>
      <c r="G69" s="133"/>
      <c r="H69" s="133"/>
      <c r="I69" s="133"/>
      <c r="J69" s="138" t="str">
        <f>IF(I108=0,"",I69/I108*100)</f>
        <v/>
      </c>
    </row>
    <row r="70" spans="1:10" ht="36.75" customHeight="1" x14ac:dyDescent="0.2">
      <c r="A70" s="127"/>
      <c r="B70" s="132" t="s">
        <v>104</v>
      </c>
      <c r="C70" s="180" t="s">
        <v>105</v>
      </c>
      <c r="D70" s="181"/>
      <c r="E70" s="181"/>
      <c r="F70" s="140" t="s">
        <v>25</v>
      </c>
      <c r="G70" s="133"/>
      <c r="H70" s="133"/>
      <c r="I70" s="133"/>
      <c r="J70" s="138" t="str">
        <f>IF(I108=0,"",I70/I108*100)</f>
        <v/>
      </c>
    </row>
    <row r="71" spans="1:10" ht="36.75" customHeight="1" x14ac:dyDescent="0.2">
      <c r="A71" s="127"/>
      <c r="B71" s="132" t="s">
        <v>106</v>
      </c>
      <c r="C71" s="180" t="s">
        <v>107</v>
      </c>
      <c r="D71" s="181"/>
      <c r="E71" s="181"/>
      <c r="F71" s="140" t="s">
        <v>25</v>
      </c>
      <c r="G71" s="133"/>
      <c r="H71" s="133"/>
      <c r="I71" s="133"/>
      <c r="J71" s="138" t="str">
        <f>IF(I108=0,"",I71/I108*100)</f>
        <v/>
      </c>
    </row>
    <row r="72" spans="1:10" ht="36.75" customHeight="1" x14ac:dyDescent="0.2">
      <c r="A72" s="127"/>
      <c r="B72" s="132" t="s">
        <v>108</v>
      </c>
      <c r="C72" s="180" t="s">
        <v>109</v>
      </c>
      <c r="D72" s="181"/>
      <c r="E72" s="181"/>
      <c r="F72" s="140" t="s">
        <v>25</v>
      </c>
      <c r="G72" s="133"/>
      <c r="H72" s="133"/>
      <c r="I72" s="133"/>
      <c r="J72" s="138" t="str">
        <f>IF(I108=0,"",I72/I108*100)</f>
        <v/>
      </c>
    </row>
    <row r="73" spans="1:10" ht="36.75" customHeight="1" x14ac:dyDescent="0.2">
      <c r="A73" s="127"/>
      <c r="B73" s="132" t="s">
        <v>110</v>
      </c>
      <c r="C73" s="180" t="s">
        <v>111</v>
      </c>
      <c r="D73" s="181"/>
      <c r="E73" s="181"/>
      <c r="F73" s="140" t="s">
        <v>25</v>
      </c>
      <c r="G73" s="133"/>
      <c r="H73" s="133"/>
      <c r="I73" s="133"/>
      <c r="J73" s="138" t="str">
        <f>IF(I108=0,"",I73/I108*100)</f>
        <v/>
      </c>
    </row>
    <row r="74" spans="1:10" ht="36.75" customHeight="1" x14ac:dyDescent="0.2">
      <c r="A74" s="127"/>
      <c r="B74" s="132" t="s">
        <v>112</v>
      </c>
      <c r="C74" s="180" t="s">
        <v>113</v>
      </c>
      <c r="D74" s="181"/>
      <c r="E74" s="181"/>
      <c r="F74" s="140" t="s">
        <v>25</v>
      </c>
      <c r="G74" s="133"/>
      <c r="H74" s="133"/>
      <c r="I74" s="133"/>
      <c r="J74" s="138" t="str">
        <f>IF(I108=0,"",I74/I108*100)</f>
        <v/>
      </c>
    </row>
    <row r="75" spans="1:10" ht="36.75" customHeight="1" x14ac:dyDescent="0.2">
      <c r="A75" s="127"/>
      <c r="B75" s="132" t="s">
        <v>114</v>
      </c>
      <c r="C75" s="180" t="s">
        <v>115</v>
      </c>
      <c r="D75" s="181"/>
      <c r="E75" s="181"/>
      <c r="F75" s="140" t="s">
        <v>25</v>
      </c>
      <c r="G75" s="133"/>
      <c r="H75" s="133"/>
      <c r="I75" s="133"/>
      <c r="J75" s="138" t="str">
        <f>IF(I108=0,"",I75/I108*100)</f>
        <v/>
      </c>
    </row>
    <row r="76" spans="1:10" ht="36.75" customHeight="1" x14ac:dyDescent="0.2">
      <c r="A76" s="127"/>
      <c r="B76" s="132" t="s">
        <v>116</v>
      </c>
      <c r="C76" s="180" t="s">
        <v>117</v>
      </c>
      <c r="D76" s="181"/>
      <c r="E76" s="181"/>
      <c r="F76" s="140" t="s">
        <v>25</v>
      </c>
      <c r="G76" s="133"/>
      <c r="H76" s="133"/>
      <c r="I76" s="133"/>
      <c r="J76" s="138" t="str">
        <f>IF(I108=0,"",I76/I108*100)</f>
        <v/>
      </c>
    </row>
    <row r="77" spans="1:10" ht="36.75" customHeight="1" x14ac:dyDescent="0.2">
      <c r="A77" s="127"/>
      <c r="B77" s="132" t="s">
        <v>118</v>
      </c>
      <c r="C77" s="180" t="s">
        <v>119</v>
      </c>
      <c r="D77" s="181"/>
      <c r="E77" s="181"/>
      <c r="F77" s="140" t="s">
        <v>25</v>
      </c>
      <c r="G77" s="133"/>
      <c r="H77" s="133"/>
      <c r="I77" s="133"/>
      <c r="J77" s="138" t="str">
        <f>IF(I108=0,"",I77/I108*100)</f>
        <v/>
      </c>
    </row>
    <row r="78" spans="1:10" ht="36.75" customHeight="1" x14ac:dyDescent="0.2">
      <c r="A78" s="127"/>
      <c r="B78" s="132" t="s">
        <v>120</v>
      </c>
      <c r="C78" s="180" t="s">
        <v>121</v>
      </c>
      <c r="D78" s="181"/>
      <c r="E78" s="181"/>
      <c r="F78" s="140" t="s">
        <v>25</v>
      </c>
      <c r="G78" s="133"/>
      <c r="H78" s="133"/>
      <c r="I78" s="133"/>
      <c r="J78" s="138" t="str">
        <f>IF(I108=0,"",I78/I108*100)</f>
        <v/>
      </c>
    </row>
    <row r="79" spans="1:10" ht="36.75" customHeight="1" x14ac:dyDescent="0.2">
      <c r="A79" s="127"/>
      <c r="B79" s="132" t="s">
        <v>122</v>
      </c>
      <c r="C79" s="180" t="s">
        <v>123</v>
      </c>
      <c r="D79" s="181"/>
      <c r="E79" s="181"/>
      <c r="F79" s="140" t="s">
        <v>25</v>
      </c>
      <c r="G79" s="133"/>
      <c r="H79" s="133"/>
      <c r="I79" s="133"/>
      <c r="J79" s="138" t="str">
        <f>IF(I108=0,"",I79/I108*100)</f>
        <v/>
      </c>
    </row>
    <row r="80" spans="1:10" ht="36.75" customHeight="1" x14ac:dyDescent="0.2">
      <c r="A80" s="127"/>
      <c r="B80" s="132" t="s">
        <v>124</v>
      </c>
      <c r="C80" s="180" t="s">
        <v>125</v>
      </c>
      <c r="D80" s="181"/>
      <c r="E80" s="181"/>
      <c r="F80" s="140" t="s">
        <v>25</v>
      </c>
      <c r="G80" s="133"/>
      <c r="H80" s="133"/>
      <c r="I80" s="133"/>
      <c r="J80" s="138" t="str">
        <f>IF(I108=0,"",I80/I108*100)</f>
        <v/>
      </c>
    </row>
    <row r="81" spans="1:10" ht="36.75" customHeight="1" x14ac:dyDescent="0.2">
      <c r="A81" s="127"/>
      <c r="B81" s="132" t="s">
        <v>126</v>
      </c>
      <c r="C81" s="180" t="s">
        <v>127</v>
      </c>
      <c r="D81" s="181"/>
      <c r="E81" s="181"/>
      <c r="F81" s="140" t="s">
        <v>25</v>
      </c>
      <c r="G81" s="133"/>
      <c r="H81" s="133"/>
      <c r="I81" s="133"/>
      <c r="J81" s="138" t="str">
        <f>IF(I108=0,"",I81/I108*100)</f>
        <v/>
      </c>
    </row>
    <row r="82" spans="1:10" ht="36.75" customHeight="1" x14ac:dyDescent="0.2">
      <c r="A82" s="127"/>
      <c r="B82" s="132" t="s">
        <v>128</v>
      </c>
      <c r="C82" s="180" t="s">
        <v>129</v>
      </c>
      <c r="D82" s="181"/>
      <c r="E82" s="181"/>
      <c r="F82" s="140" t="s">
        <v>25</v>
      </c>
      <c r="G82" s="133"/>
      <c r="H82" s="133"/>
      <c r="I82" s="133"/>
      <c r="J82" s="138" t="str">
        <f>IF(I108=0,"",I82/I108*100)</f>
        <v/>
      </c>
    </row>
    <row r="83" spans="1:10" ht="36.75" customHeight="1" x14ac:dyDescent="0.2">
      <c r="A83" s="127"/>
      <c r="B83" s="132" t="s">
        <v>130</v>
      </c>
      <c r="C83" s="180" t="s">
        <v>131</v>
      </c>
      <c r="D83" s="181"/>
      <c r="E83" s="181"/>
      <c r="F83" s="140" t="s">
        <v>25</v>
      </c>
      <c r="G83" s="133"/>
      <c r="H83" s="133"/>
      <c r="I83" s="133"/>
      <c r="J83" s="138" t="str">
        <f>IF(I108=0,"",I83/I108*100)</f>
        <v/>
      </c>
    </row>
    <row r="84" spans="1:10" ht="36.75" customHeight="1" x14ac:dyDescent="0.2">
      <c r="A84" s="127"/>
      <c r="B84" s="132" t="s">
        <v>132</v>
      </c>
      <c r="C84" s="180" t="s">
        <v>133</v>
      </c>
      <c r="D84" s="181"/>
      <c r="E84" s="181"/>
      <c r="F84" s="140" t="s">
        <v>25</v>
      </c>
      <c r="G84" s="133"/>
      <c r="H84" s="133"/>
      <c r="I84" s="133"/>
      <c r="J84" s="138" t="str">
        <f>IF(I108=0,"",I84/I108*100)</f>
        <v/>
      </c>
    </row>
    <row r="85" spans="1:10" ht="36.75" customHeight="1" x14ac:dyDescent="0.2">
      <c r="A85" s="127"/>
      <c r="B85" s="132" t="s">
        <v>134</v>
      </c>
      <c r="C85" s="180" t="s">
        <v>135</v>
      </c>
      <c r="D85" s="181"/>
      <c r="E85" s="181"/>
      <c r="F85" s="140" t="s">
        <v>25</v>
      </c>
      <c r="G85" s="133"/>
      <c r="H85" s="133"/>
      <c r="I85" s="133"/>
      <c r="J85" s="138" t="str">
        <f>IF(I108=0,"",I85/I108*100)</f>
        <v/>
      </c>
    </row>
    <row r="86" spans="1:10" ht="36.75" customHeight="1" x14ac:dyDescent="0.2">
      <c r="A86" s="127"/>
      <c r="B86" s="132" t="s">
        <v>136</v>
      </c>
      <c r="C86" s="180" t="s">
        <v>137</v>
      </c>
      <c r="D86" s="181"/>
      <c r="E86" s="181"/>
      <c r="F86" s="140" t="s">
        <v>26</v>
      </c>
      <c r="G86" s="133"/>
      <c r="H86" s="133"/>
      <c r="I86" s="133"/>
      <c r="J86" s="138" t="str">
        <f>IF(I108=0,"",I86/I108*100)</f>
        <v/>
      </c>
    </row>
    <row r="87" spans="1:10" ht="36.75" customHeight="1" x14ac:dyDescent="0.2">
      <c r="A87" s="127"/>
      <c r="B87" s="132" t="s">
        <v>138</v>
      </c>
      <c r="C87" s="180" t="s">
        <v>139</v>
      </c>
      <c r="D87" s="181"/>
      <c r="E87" s="181"/>
      <c r="F87" s="140" t="s">
        <v>26</v>
      </c>
      <c r="G87" s="133"/>
      <c r="H87" s="133"/>
      <c r="I87" s="133"/>
      <c r="J87" s="138" t="str">
        <f>IF(I108=0,"",I87/I108*100)</f>
        <v/>
      </c>
    </row>
    <row r="88" spans="1:10" ht="36.75" customHeight="1" x14ac:dyDescent="0.2">
      <c r="A88" s="127"/>
      <c r="B88" s="132" t="s">
        <v>140</v>
      </c>
      <c r="C88" s="180" t="s">
        <v>141</v>
      </c>
      <c r="D88" s="181"/>
      <c r="E88" s="181"/>
      <c r="F88" s="140" t="s">
        <v>26</v>
      </c>
      <c r="G88" s="133"/>
      <c r="H88" s="133"/>
      <c r="I88" s="133"/>
      <c r="J88" s="138" t="str">
        <f>IF(I108=0,"",I88/I108*100)</f>
        <v/>
      </c>
    </row>
    <row r="89" spans="1:10" ht="36.75" customHeight="1" x14ac:dyDescent="0.2">
      <c r="A89" s="127"/>
      <c r="B89" s="132" t="s">
        <v>142</v>
      </c>
      <c r="C89" s="180" t="s">
        <v>143</v>
      </c>
      <c r="D89" s="181"/>
      <c r="E89" s="181"/>
      <c r="F89" s="140" t="s">
        <v>26</v>
      </c>
      <c r="G89" s="133"/>
      <c r="H89" s="133"/>
      <c r="I89" s="133"/>
      <c r="J89" s="138" t="str">
        <f>IF(I108=0,"",I89/I108*100)</f>
        <v/>
      </c>
    </row>
    <row r="90" spans="1:10" ht="36.75" customHeight="1" x14ac:dyDescent="0.2">
      <c r="A90" s="127"/>
      <c r="B90" s="132" t="s">
        <v>144</v>
      </c>
      <c r="C90" s="180" t="s">
        <v>145</v>
      </c>
      <c r="D90" s="181"/>
      <c r="E90" s="181"/>
      <c r="F90" s="140" t="s">
        <v>26</v>
      </c>
      <c r="G90" s="133"/>
      <c r="H90" s="133"/>
      <c r="I90" s="133"/>
      <c r="J90" s="138" t="str">
        <f>IF(I108=0,"",I90/I108*100)</f>
        <v/>
      </c>
    </row>
    <row r="91" spans="1:10" ht="36.75" customHeight="1" x14ac:dyDescent="0.2">
      <c r="A91" s="127"/>
      <c r="B91" s="132" t="s">
        <v>146</v>
      </c>
      <c r="C91" s="180" t="s">
        <v>147</v>
      </c>
      <c r="D91" s="181"/>
      <c r="E91" s="181"/>
      <c r="F91" s="140" t="s">
        <v>26</v>
      </c>
      <c r="G91" s="133"/>
      <c r="H91" s="133"/>
      <c r="I91" s="133"/>
      <c r="J91" s="138" t="str">
        <f>IF(I108=0,"",I91/I108*100)</f>
        <v/>
      </c>
    </row>
    <row r="92" spans="1:10" ht="36.75" customHeight="1" x14ac:dyDescent="0.2">
      <c r="A92" s="127"/>
      <c r="B92" s="132" t="s">
        <v>148</v>
      </c>
      <c r="C92" s="180" t="s">
        <v>149</v>
      </c>
      <c r="D92" s="181"/>
      <c r="E92" s="181"/>
      <c r="F92" s="140" t="s">
        <v>26</v>
      </c>
      <c r="G92" s="133"/>
      <c r="H92" s="133"/>
      <c r="I92" s="133"/>
      <c r="J92" s="138" t="str">
        <f>IF(I108=0,"",I92/I108*100)</f>
        <v/>
      </c>
    </row>
    <row r="93" spans="1:10" ht="36.75" customHeight="1" x14ac:dyDescent="0.2">
      <c r="A93" s="127"/>
      <c r="B93" s="132" t="s">
        <v>150</v>
      </c>
      <c r="C93" s="180" t="s">
        <v>151</v>
      </c>
      <c r="D93" s="181"/>
      <c r="E93" s="181"/>
      <c r="F93" s="140" t="s">
        <v>26</v>
      </c>
      <c r="G93" s="133"/>
      <c r="H93" s="133"/>
      <c r="I93" s="133"/>
      <c r="J93" s="138" t="str">
        <f>IF(I108=0,"",I93/I108*100)</f>
        <v/>
      </c>
    </row>
    <row r="94" spans="1:10" ht="36.75" customHeight="1" x14ac:dyDescent="0.2">
      <c r="A94" s="127"/>
      <c r="B94" s="132" t="s">
        <v>152</v>
      </c>
      <c r="C94" s="180" t="s">
        <v>153</v>
      </c>
      <c r="D94" s="181"/>
      <c r="E94" s="181"/>
      <c r="F94" s="140" t="s">
        <v>26</v>
      </c>
      <c r="G94" s="133"/>
      <c r="H94" s="133"/>
      <c r="I94" s="133"/>
      <c r="J94" s="138" t="str">
        <f>IF(I108=0,"",I94/I108*100)</f>
        <v/>
      </c>
    </row>
    <row r="95" spans="1:10" ht="36.75" customHeight="1" x14ac:dyDescent="0.2">
      <c r="A95" s="127"/>
      <c r="B95" s="132" t="s">
        <v>154</v>
      </c>
      <c r="C95" s="180" t="s">
        <v>155</v>
      </c>
      <c r="D95" s="181"/>
      <c r="E95" s="181"/>
      <c r="F95" s="140" t="s">
        <v>26</v>
      </c>
      <c r="G95" s="133"/>
      <c r="H95" s="133"/>
      <c r="I95" s="133"/>
      <c r="J95" s="138" t="str">
        <f>IF(I108=0,"",I95/I108*100)</f>
        <v/>
      </c>
    </row>
    <row r="96" spans="1:10" ht="36.75" customHeight="1" x14ac:dyDescent="0.2">
      <c r="A96" s="127"/>
      <c r="B96" s="132" t="s">
        <v>156</v>
      </c>
      <c r="C96" s="180" t="s">
        <v>157</v>
      </c>
      <c r="D96" s="181"/>
      <c r="E96" s="181"/>
      <c r="F96" s="140" t="s">
        <v>26</v>
      </c>
      <c r="G96" s="133"/>
      <c r="H96" s="133"/>
      <c r="I96" s="133"/>
      <c r="J96" s="138" t="str">
        <f>IF(I108=0,"",I96/I108*100)</f>
        <v/>
      </c>
    </row>
    <row r="97" spans="1:10" ht="36.75" customHeight="1" x14ac:dyDescent="0.2">
      <c r="A97" s="127"/>
      <c r="B97" s="132" t="s">
        <v>158</v>
      </c>
      <c r="C97" s="180" t="s">
        <v>159</v>
      </c>
      <c r="D97" s="181"/>
      <c r="E97" s="181"/>
      <c r="F97" s="140" t="s">
        <v>26</v>
      </c>
      <c r="G97" s="133"/>
      <c r="H97" s="133"/>
      <c r="I97" s="133"/>
      <c r="J97" s="138" t="str">
        <f>IF(I108=0,"",I97/I108*100)</f>
        <v/>
      </c>
    </row>
    <row r="98" spans="1:10" ht="36.75" customHeight="1" x14ac:dyDescent="0.2">
      <c r="A98" s="127"/>
      <c r="B98" s="132" t="s">
        <v>160</v>
      </c>
      <c r="C98" s="180" t="s">
        <v>161</v>
      </c>
      <c r="D98" s="181"/>
      <c r="E98" s="181"/>
      <c r="F98" s="140" t="s">
        <v>26</v>
      </c>
      <c r="G98" s="133"/>
      <c r="H98" s="133"/>
      <c r="I98" s="133"/>
      <c r="J98" s="138" t="str">
        <f>IF(I108=0,"",I98/I108*100)</f>
        <v/>
      </c>
    </row>
    <row r="99" spans="1:10" ht="36.75" customHeight="1" x14ac:dyDescent="0.2">
      <c r="A99" s="127"/>
      <c r="B99" s="132" t="s">
        <v>162</v>
      </c>
      <c r="C99" s="180" t="s">
        <v>163</v>
      </c>
      <c r="D99" s="181"/>
      <c r="E99" s="181"/>
      <c r="F99" s="140" t="s">
        <v>26</v>
      </c>
      <c r="G99" s="133"/>
      <c r="H99" s="133"/>
      <c r="I99" s="133"/>
      <c r="J99" s="138" t="str">
        <f>IF(I108=0,"",I99/I108*100)</f>
        <v/>
      </c>
    </row>
    <row r="100" spans="1:10" ht="36.75" customHeight="1" x14ac:dyDescent="0.2">
      <c r="A100" s="127"/>
      <c r="B100" s="132" t="s">
        <v>164</v>
      </c>
      <c r="C100" s="180" t="s">
        <v>165</v>
      </c>
      <c r="D100" s="181"/>
      <c r="E100" s="181"/>
      <c r="F100" s="140" t="s">
        <v>26</v>
      </c>
      <c r="G100" s="133"/>
      <c r="H100" s="133"/>
      <c r="I100" s="133"/>
      <c r="J100" s="138" t="str">
        <f>IF(I108=0,"",I100/I108*100)</f>
        <v/>
      </c>
    </row>
    <row r="101" spans="1:10" ht="36.75" customHeight="1" x14ac:dyDescent="0.2">
      <c r="A101" s="127"/>
      <c r="B101" s="132" t="s">
        <v>166</v>
      </c>
      <c r="C101" s="180" t="s">
        <v>167</v>
      </c>
      <c r="D101" s="181"/>
      <c r="E101" s="181"/>
      <c r="F101" s="140" t="s">
        <v>26</v>
      </c>
      <c r="G101" s="133"/>
      <c r="H101" s="133"/>
      <c r="I101" s="133"/>
      <c r="J101" s="138" t="str">
        <f>IF(I108=0,"",I101/I108*100)</f>
        <v/>
      </c>
    </row>
    <row r="102" spans="1:10" ht="36.75" customHeight="1" x14ac:dyDescent="0.2">
      <c r="A102" s="127"/>
      <c r="B102" s="132" t="s">
        <v>168</v>
      </c>
      <c r="C102" s="180" t="s">
        <v>169</v>
      </c>
      <c r="D102" s="181"/>
      <c r="E102" s="181"/>
      <c r="F102" s="140" t="s">
        <v>26</v>
      </c>
      <c r="G102" s="133"/>
      <c r="H102" s="133"/>
      <c r="I102" s="133"/>
      <c r="J102" s="138" t="str">
        <f>IF(I108=0,"",I102/I108*100)</f>
        <v/>
      </c>
    </row>
    <row r="103" spans="1:10" ht="36.75" customHeight="1" x14ac:dyDescent="0.2">
      <c r="A103" s="127"/>
      <c r="B103" s="132" t="s">
        <v>170</v>
      </c>
      <c r="C103" s="180" t="s">
        <v>171</v>
      </c>
      <c r="D103" s="181"/>
      <c r="E103" s="181"/>
      <c r="F103" s="140" t="s">
        <v>27</v>
      </c>
      <c r="G103" s="133"/>
      <c r="H103" s="133"/>
      <c r="I103" s="133"/>
      <c r="J103" s="138" t="str">
        <f>IF(I108=0,"",I103/I108*100)</f>
        <v/>
      </c>
    </row>
    <row r="104" spans="1:10" ht="36.75" customHeight="1" x14ac:dyDescent="0.2">
      <c r="A104" s="127"/>
      <c r="B104" s="132" t="s">
        <v>172</v>
      </c>
      <c r="C104" s="180" t="s">
        <v>173</v>
      </c>
      <c r="D104" s="181"/>
      <c r="E104" s="181"/>
      <c r="F104" s="140" t="s">
        <v>27</v>
      </c>
      <c r="G104" s="133"/>
      <c r="H104" s="133"/>
      <c r="I104" s="133"/>
      <c r="J104" s="138" t="str">
        <f>IF(I108=0,"",I104/I108*100)</f>
        <v/>
      </c>
    </row>
    <row r="105" spans="1:10" ht="36.75" customHeight="1" x14ac:dyDescent="0.2">
      <c r="A105" s="127"/>
      <c r="B105" s="132" t="s">
        <v>174</v>
      </c>
      <c r="C105" s="180" t="s">
        <v>175</v>
      </c>
      <c r="D105" s="181"/>
      <c r="E105" s="181"/>
      <c r="F105" s="140" t="s">
        <v>27</v>
      </c>
      <c r="G105" s="133"/>
      <c r="H105" s="133"/>
      <c r="I105" s="133"/>
      <c r="J105" s="138" t="str">
        <f>IF(I108=0,"",I105/I108*100)</f>
        <v/>
      </c>
    </row>
    <row r="106" spans="1:10" ht="36.75" customHeight="1" x14ac:dyDescent="0.2">
      <c r="A106" s="127"/>
      <c r="B106" s="132" t="s">
        <v>176</v>
      </c>
      <c r="C106" s="180" t="s">
        <v>177</v>
      </c>
      <c r="D106" s="181"/>
      <c r="E106" s="181"/>
      <c r="F106" s="140" t="s">
        <v>27</v>
      </c>
      <c r="G106" s="133"/>
      <c r="H106" s="133"/>
      <c r="I106" s="133"/>
      <c r="J106" s="138" t="str">
        <f>IF(I108=0,"",I106/I108*100)</f>
        <v/>
      </c>
    </row>
    <row r="107" spans="1:10" ht="36.75" customHeight="1" x14ac:dyDescent="0.2">
      <c r="A107" s="127"/>
      <c r="B107" s="132" t="s">
        <v>178</v>
      </c>
      <c r="C107" s="180" t="s">
        <v>179</v>
      </c>
      <c r="D107" s="181"/>
      <c r="E107" s="181"/>
      <c r="F107" s="140" t="s">
        <v>27</v>
      </c>
      <c r="G107" s="133"/>
      <c r="H107" s="133"/>
      <c r="I107" s="133"/>
      <c r="J107" s="138" t="str">
        <f>IF(I108=0,"",I107/I108*100)</f>
        <v/>
      </c>
    </row>
    <row r="108" spans="1:10" ht="25.5" customHeight="1" x14ac:dyDescent="0.2">
      <c r="A108" s="128"/>
      <c r="B108" s="134" t="s">
        <v>1</v>
      </c>
      <c r="C108" s="135"/>
      <c r="D108" s="136"/>
      <c r="E108" s="136"/>
      <c r="F108" s="141"/>
      <c r="G108" s="137"/>
      <c r="H108" s="137"/>
      <c r="I108" s="137"/>
      <c r="J108" s="139">
        <f>SUM(J56:J107)</f>
        <v>0</v>
      </c>
    </row>
    <row r="109" spans="1:10" x14ac:dyDescent="0.2">
      <c r="F109" s="85"/>
      <c r="G109" s="85"/>
      <c r="H109" s="85"/>
      <c r="I109" s="85"/>
      <c r="J109" s="86"/>
    </row>
    <row r="110" spans="1:10" x14ac:dyDescent="0.2">
      <c r="F110" s="85"/>
      <c r="G110" s="85"/>
      <c r="H110" s="85"/>
      <c r="I110" s="85"/>
      <c r="J110" s="86"/>
    </row>
    <row r="111" spans="1:10" x14ac:dyDescent="0.2">
      <c r="F111" s="85"/>
      <c r="G111" s="85"/>
      <c r="H111" s="85"/>
      <c r="I111" s="85"/>
      <c r="J111" s="8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44:E44"/>
    <mergeCell ref="B45:E45"/>
    <mergeCell ref="B48:J48"/>
    <mergeCell ref="B50:J50"/>
    <mergeCell ref="C56:E56"/>
    <mergeCell ref="C39:E39"/>
    <mergeCell ref="C40:E40"/>
    <mergeCell ref="C41:E41"/>
    <mergeCell ref="C42:E42"/>
    <mergeCell ref="C43:E43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107:E107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49" t="s">
        <v>7</v>
      </c>
      <c r="B2" s="48"/>
      <c r="C2" s="233"/>
      <c r="D2" s="233"/>
      <c r="E2" s="233"/>
      <c r="F2" s="233"/>
      <c r="G2" s="234"/>
    </row>
    <row r="3" spans="1:7" ht="24.95" customHeight="1" x14ac:dyDescent="0.2">
      <c r="A3" s="49" t="s">
        <v>8</v>
      </c>
      <c r="B3" s="48"/>
      <c r="C3" s="233"/>
      <c r="D3" s="233"/>
      <c r="E3" s="233"/>
      <c r="F3" s="233"/>
      <c r="G3" s="234"/>
    </row>
    <row r="4" spans="1:7" ht="24.95" customHeight="1" x14ac:dyDescent="0.2">
      <c r="A4" s="49" t="s">
        <v>9</v>
      </c>
      <c r="B4" s="48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31" sqref="F3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G1" t="s">
        <v>182</v>
      </c>
    </row>
    <row r="2" spans="1:60" ht="24.95" customHeight="1" x14ac:dyDescent="0.2">
      <c r="A2" s="143" t="s">
        <v>7</v>
      </c>
      <c r="B2" s="48" t="s">
        <v>43</v>
      </c>
      <c r="C2" s="236" t="s">
        <v>44</v>
      </c>
      <c r="D2" s="237"/>
      <c r="E2" s="237"/>
      <c r="F2" s="237"/>
      <c r="G2" s="238"/>
      <c r="AG2" t="s">
        <v>183</v>
      </c>
    </row>
    <row r="3" spans="1:60" ht="24.95" customHeight="1" x14ac:dyDescent="0.2">
      <c r="A3" s="143" t="s">
        <v>8</v>
      </c>
      <c r="B3" s="48" t="s">
        <v>58</v>
      </c>
      <c r="C3" s="236" t="s">
        <v>59</v>
      </c>
      <c r="D3" s="237"/>
      <c r="E3" s="237"/>
      <c r="F3" s="237"/>
      <c r="G3" s="238"/>
      <c r="AC3" s="125" t="s">
        <v>183</v>
      </c>
      <c r="AG3" t="s">
        <v>184</v>
      </c>
    </row>
    <row r="4" spans="1:60" ht="24.95" customHeight="1" x14ac:dyDescent="0.2">
      <c r="A4" s="144" t="s">
        <v>9</v>
      </c>
      <c r="B4" s="145" t="s">
        <v>60</v>
      </c>
      <c r="C4" s="239" t="s">
        <v>61</v>
      </c>
      <c r="D4" s="240"/>
      <c r="E4" s="240"/>
      <c r="F4" s="240"/>
      <c r="G4" s="241"/>
      <c r="AG4" t="s">
        <v>185</v>
      </c>
    </row>
    <row r="5" spans="1:60" x14ac:dyDescent="0.2">
      <c r="D5" s="10"/>
    </row>
    <row r="6" spans="1:60" ht="38.25" x14ac:dyDescent="0.2">
      <c r="A6" s="147" t="s">
        <v>186</v>
      </c>
      <c r="B6" s="149" t="s">
        <v>187</v>
      </c>
      <c r="C6" s="149" t="s">
        <v>188</v>
      </c>
      <c r="D6" s="148" t="s">
        <v>189</v>
      </c>
      <c r="E6" s="147" t="s">
        <v>190</v>
      </c>
      <c r="F6" s="146" t="s">
        <v>191</v>
      </c>
      <c r="G6" s="147" t="s">
        <v>30</v>
      </c>
      <c r="H6" s="150" t="s">
        <v>31</v>
      </c>
      <c r="I6" s="150" t="s">
        <v>192</v>
      </c>
      <c r="J6" s="150" t="s">
        <v>32</v>
      </c>
      <c r="K6" s="150" t="s">
        <v>193</v>
      </c>
      <c r="L6" s="150" t="s">
        <v>194</v>
      </c>
      <c r="M6" s="150" t="s">
        <v>195</v>
      </c>
      <c r="N6" s="150" t="s">
        <v>196</v>
      </c>
      <c r="O6" s="150" t="s">
        <v>197</v>
      </c>
      <c r="P6" s="150" t="s">
        <v>198</v>
      </c>
      <c r="Q6" s="150" t="s">
        <v>199</v>
      </c>
      <c r="R6" s="150" t="s">
        <v>200</v>
      </c>
      <c r="S6" s="150" t="s">
        <v>201</v>
      </c>
      <c r="T6" s="150" t="s">
        <v>202</v>
      </c>
      <c r="U6" s="150" t="s">
        <v>203</v>
      </c>
      <c r="V6" s="150" t="s">
        <v>204</v>
      </c>
      <c r="W6" s="150" t="s">
        <v>205</v>
      </c>
      <c r="X6" s="150" t="s">
        <v>206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56" t="s">
        <v>207</v>
      </c>
      <c r="B8" s="157" t="s">
        <v>76</v>
      </c>
      <c r="C8" s="174" t="s">
        <v>77</v>
      </c>
      <c r="D8" s="158"/>
      <c r="E8" s="159"/>
      <c r="F8" s="160"/>
      <c r="G8" s="160">
        <f>SUMIF(AG9:AG16,"&lt;&gt;NOR",G9:G16)</f>
        <v>0</v>
      </c>
      <c r="H8" s="160"/>
      <c r="I8" s="160">
        <f>SUM(I9:I16)</f>
        <v>0</v>
      </c>
      <c r="J8" s="160"/>
      <c r="K8" s="160">
        <f>SUM(K9:K16)</f>
        <v>975624.29999999993</v>
      </c>
      <c r="L8" s="160"/>
      <c r="M8" s="160">
        <f>SUM(M9:M16)</f>
        <v>0</v>
      </c>
      <c r="N8" s="160"/>
      <c r="O8" s="160">
        <f>SUM(O9:O16)</f>
        <v>0</v>
      </c>
      <c r="P8" s="160"/>
      <c r="Q8" s="161">
        <f>SUM(Q9:Q16)</f>
        <v>0</v>
      </c>
      <c r="R8" s="155"/>
      <c r="S8" s="155"/>
      <c r="T8" s="155"/>
      <c r="U8" s="155"/>
      <c r="V8" s="155">
        <f>SUM(V9:V16)</f>
        <v>1023.53</v>
      </c>
      <c r="W8" s="155"/>
      <c r="X8" s="155"/>
      <c r="AG8" t="s">
        <v>208</v>
      </c>
    </row>
    <row r="9" spans="1:60" outlineLevel="1" x14ac:dyDescent="0.2">
      <c r="A9" s="168">
        <v>1</v>
      </c>
      <c r="B9" s="169" t="s">
        <v>209</v>
      </c>
      <c r="C9" s="175" t="s">
        <v>210</v>
      </c>
      <c r="D9" s="170" t="s">
        <v>211</v>
      </c>
      <c r="E9" s="171">
        <v>2080.3119999999999</v>
      </c>
      <c r="F9" s="172"/>
      <c r="G9" s="172">
        <f t="shared" ref="G9:G16" si="0">ROUND(E9*F9,2)</f>
        <v>0</v>
      </c>
      <c r="H9" s="172">
        <v>0</v>
      </c>
      <c r="I9" s="172">
        <f t="shared" ref="I9:I16" si="1">ROUND(E9*H9,2)</f>
        <v>0</v>
      </c>
      <c r="J9" s="172">
        <v>101</v>
      </c>
      <c r="K9" s="172">
        <f t="shared" ref="K9:K16" si="2">ROUND(E9*J9,2)</f>
        <v>210111.51</v>
      </c>
      <c r="L9" s="172">
        <v>21</v>
      </c>
      <c r="M9" s="172">
        <f t="shared" ref="M9:M16" si="3">G9*(1+L9/100)</f>
        <v>0</v>
      </c>
      <c r="N9" s="172">
        <v>0</v>
      </c>
      <c r="O9" s="172">
        <f t="shared" ref="O9:O16" si="4">ROUND(E9*N9,2)</f>
        <v>0</v>
      </c>
      <c r="P9" s="172">
        <v>0</v>
      </c>
      <c r="Q9" s="173">
        <f t="shared" ref="Q9:Q16" si="5">ROUND(E9*P9,2)</f>
        <v>0</v>
      </c>
      <c r="R9" s="154"/>
      <c r="S9" s="154" t="s">
        <v>212</v>
      </c>
      <c r="T9" s="154" t="s">
        <v>213</v>
      </c>
      <c r="U9" s="154">
        <v>0.1</v>
      </c>
      <c r="V9" s="154">
        <f t="shared" ref="V9:V16" si="6">ROUND(E9*U9,2)</f>
        <v>208.03</v>
      </c>
      <c r="W9" s="154"/>
      <c r="X9" s="154" t="s">
        <v>214</v>
      </c>
      <c r="Y9" s="151"/>
      <c r="Z9" s="151"/>
      <c r="AA9" s="151"/>
      <c r="AB9" s="151"/>
      <c r="AC9" s="151"/>
      <c r="AD9" s="151"/>
      <c r="AE9" s="151"/>
      <c r="AF9" s="151"/>
      <c r="AG9" s="151" t="s">
        <v>215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68">
        <v>2</v>
      </c>
      <c r="B10" s="169" t="s">
        <v>216</v>
      </c>
      <c r="C10" s="175" t="s">
        <v>217</v>
      </c>
      <c r="D10" s="170" t="s">
        <v>211</v>
      </c>
      <c r="E10" s="171">
        <v>2080.3119999999999</v>
      </c>
      <c r="F10" s="172"/>
      <c r="G10" s="172">
        <f t="shared" si="0"/>
        <v>0</v>
      </c>
      <c r="H10" s="172">
        <v>0</v>
      </c>
      <c r="I10" s="172">
        <f t="shared" si="1"/>
        <v>0</v>
      </c>
      <c r="J10" s="172">
        <v>23.8</v>
      </c>
      <c r="K10" s="172">
        <f t="shared" si="2"/>
        <v>49511.43</v>
      </c>
      <c r="L10" s="172">
        <v>21</v>
      </c>
      <c r="M10" s="172">
        <f t="shared" si="3"/>
        <v>0</v>
      </c>
      <c r="N10" s="172">
        <v>0</v>
      </c>
      <c r="O10" s="172">
        <f t="shared" si="4"/>
        <v>0</v>
      </c>
      <c r="P10" s="172">
        <v>0</v>
      </c>
      <c r="Q10" s="173">
        <f t="shared" si="5"/>
        <v>0</v>
      </c>
      <c r="R10" s="154"/>
      <c r="S10" s="154" t="s">
        <v>212</v>
      </c>
      <c r="T10" s="154" t="s">
        <v>213</v>
      </c>
      <c r="U10" s="154">
        <v>4.3099999999999999E-2</v>
      </c>
      <c r="V10" s="154">
        <f t="shared" si="6"/>
        <v>89.66</v>
      </c>
      <c r="W10" s="154"/>
      <c r="X10" s="154" t="s">
        <v>214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215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68">
        <v>3</v>
      </c>
      <c r="B11" s="169" t="s">
        <v>218</v>
      </c>
      <c r="C11" s="175" t="s">
        <v>219</v>
      </c>
      <c r="D11" s="170" t="s">
        <v>211</v>
      </c>
      <c r="E11" s="171">
        <v>3573.04</v>
      </c>
      <c r="F11" s="172"/>
      <c r="G11" s="172">
        <f t="shared" si="0"/>
        <v>0</v>
      </c>
      <c r="H11" s="172">
        <v>0</v>
      </c>
      <c r="I11" s="172">
        <f t="shared" si="1"/>
        <v>0</v>
      </c>
      <c r="J11" s="172">
        <v>45.5</v>
      </c>
      <c r="K11" s="172">
        <f t="shared" si="2"/>
        <v>162573.32</v>
      </c>
      <c r="L11" s="172">
        <v>21</v>
      </c>
      <c r="M11" s="172">
        <f t="shared" si="3"/>
        <v>0</v>
      </c>
      <c r="N11" s="172">
        <v>0</v>
      </c>
      <c r="O11" s="172">
        <f t="shared" si="4"/>
        <v>0</v>
      </c>
      <c r="P11" s="172">
        <v>0</v>
      </c>
      <c r="Q11" s="173">
        <f t="shared" si="5"/>
        <v>0</v>
      </c>
      <c r="R11" s="154"/>
      <c r="S11" s="154" t="s">
        <v>212</v>
      </c>
      <c r="T11" s="154" t="s">
        <v>213</v>
      </c>
      <c r="U11" s="154">
        <v>7.3999999999999996E-2</v>
      </c>
      <c r="V11" s="154">
        <f t="shared" si="6"/>
        <v>264.39999999999998</v>
      </c>
      <c r="W11" s="154"/>
      <c r="X11" s="154" t="s">
        <v>214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215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68">
        <v>4</v>
      </c>
      <c r="B12" s="169" t="s">
        <v>220</v>
      </c>
      <c r="C12" s="175" t="s">
        <v>221</v>
      </c>
      <c r="D12" s="170" t="s">
        <v>211</v>
      </c>
      <c r="E12" s="171">
        <v>293.79199999999997</v>
      </c>
      <c r="F12" s="172"/>
      <c r="G12" s="172">
        <f t="shared" si="0"/>
        <v>0</v>
      </c>
      <c r="H12" s="172">
        <v>0</v>
      </c>
      <c r="I12" s="172">
        <f t="shared" si="1"/>
        <v>0</v>
      </c>
      <c r="J12" s="172">
        <v>267</v>
      </c>
      <c r="K12" s="172">
        <f t="shared" si="2"/>
        <v>78442.460000000006</v>
      </c>
      <c r="L12" s="172">
        <v>21</v>
      </c>
      <c r="M12" s="172">
        <f t="shared" si="3"/>
        <v>0</v>
      </c>
      <c r="N12" s="172">
        <v>0</v>
      </c>
      <c r="O12" s="172">
        <f t="shared" si="4"/>
        <v>0</v>
      </c>
      <c r="P12" s="172">
        <v>0</v>
      </c>
      <c r="Q12" s="173">
        <f t="shared" si="5"/>
        <v>0</v>
      </c>
      <c r="R12" s="154"/>
      <c r="S12" s="154" t="s">
        <v>212</v>
      </c>
      <c r="T12" s="154" t="s">
        <v>213</v>
      </c>
      <c r="U12" s="154">
        <v>1.0999999999999999E-2</v>
      </c>
      <c r="V12" s="154">
        <f t="shared" si="6"/>
        <v>3.23</v>
      </c>
      <c r="W12" s="154"/>
      <c r="X12" s="154" t="s">
        <v>214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215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68">
        <v>5</v>
      </c>
      <c r="B13" s="169" t="s">
        <v>222</v>
      </c>
      <c r="C13" s="175" t="s">
        <v>223</v>
      </c>
      <c r="D13" s="170" t="s">
        <v>211</v>
      </c>
      <c r="E13" s="171">
        <v>1786.52</v>
      </c>
      <c r="F13" s="172"/>
      <c r="G13" s="172">
        <f t="shared" si="0"/>
        <v>0</v>
      </c>
      <c r="H13" s="172">
        <v>0</v>
      </c>
      <c r="I13" s="172">
        <f t="shared" si="1"/>
        <v>0</v>
      </c>
      <c r="J13" s="172">
        <v>68.099999999999994</v>
      </c>
      <c r="K13" s="172">
        <f t="shared" si="2"/>
        <v>121662.01</v>
      </c>
      <c r="L13" s="172">
        <v>21</v>
      </c>
      <c r="M13" s="172">
        <f t="shared" si="3"/>
        <v>0</v>
      </c>
      <c r="N13" s="172">
        <v>0</v>
      </c>
      <c r="O13" s="172">
        <f t="shared" si="4"/>
        <v>0</v>
      </c>
      <c r="P13" s="172">
        <v>0</v>
      </c>
      <c r="Q13" s="173">
        <f t="shared" si="5"/>
        <v>0</v>
      </c>
      <c r="R13" s="154"/>
      <c r="S13" s="154" t="s">
        <v>212</v>
      </c>
      <c r="T13" s="154" t="s">
        <v>213</v>
      </c>
      <c r="U13" s="154">
        <v>5.2999999999999999E-2</v>
      </c>
      <c r="V13" s="154">
        <f t="shared" si="6"/>
        <v>94.69</v>
      </c>
      <c r="W13" s="154"/>
      <c r="X13" s="154" t="s">
        <v>214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215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68">
        <v>6</v>
      </c>
      <c r="B14" s="169" t="s">
        <v>224</v>
      </c>
      <c r="C14" s="175" t="s">
        <v>225</v>
      </c>
      <c r="D14" s="170" t="s">
        <v>211</v>
      </c>
      <c r="E14" s="171">
        <v>293.79199999999997</v>
      </c>
      <c r="F14" s="172"/>
      <c r="G14" s="172">
        <f t="shared" si="0"/>
        <v>0</v>
      </c>
      <c r="H14" s="172">
        <v>0</v>
      </c>
      <c r="I14" s="172">
        <f t="shared" si="1"/>
        <v>0</v>
      </c>
      <c r="J14" s="172">
        <v>16.600000000000001</v>
      </c>
      <c r="K14" s="172">
        <f t="shared" si="2"/>
        <v>4876.95</v>
      </c>
      <c r="L14" s="172">
        <v>21</v>
      </c>
      <c r="M14" s="172">
        <f t="shared" si="3"/>
        <v>0</v>
      </c>
      <c r="N14" s="172">
        <v>0</v>
      </c>
      <c r="O14" s="172">
        <f t="shared" si="4"/>
        <v>0</v>
      </c>
      <c r="P14" s="172">
        <v>0</v>
      </c>
      <c r="Q14" s="173">
        <f t="shared" si="5"/>
        <v>0</v>
      </c>
      <c r="R14" s="154"/>
      <c r="S14" s="154" t="s">
        <v>212</v>
      </c>
      <c r="T14" s="154" t="s">
        <v>213</v>
      </c>
      <c r="U14" s="154">
        <v>8.9999999999999993E-3</v>
      </c>
      <c r="V14" s="154">
        <f t="shared" si="6"/>
        <v>2.64</v>
      </c>
      <c r="W14" s="154"/>
      <c r="X14" s="154" t="s">
        <v>214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215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68">
        <v>7</v>
      </c>
      <c r="B15" s="169" t="s">
        <v>226</v>
      </c>
      <c r="C15" s="175" t="s">
        <v>227</v>
      </c>
      <c r="D15" s="170" t="s">
        <v>211</v>
      </c>
      <c r="E15" s="171">
        <v>1786.52</v>
      </c>
      <c r="F15" s="172"/>
      <c r="G15" s="172">
        <f t="shared" si="0"/>
        <v>0</v>
      </c>
      <c r="H15" s="172">
        <v>0</v>
      </c>
      <c r="I15" s="172">
        <f t="shared" si="1"/>
        <v>0</v>
      </c>
      <c r="J15" s="172">
        <v>124</v>
      </c>
      <c r="K15" s="172">
        <f t="shared" si="2"/>
        <v>221528.48</v>
      </c>
      <c r="L15" s="172">
        <v>21</v>
      </c>
      <c r="M15" s="172">
        <f t="shared" si="3"/>
        <v>0</v>
      </c>
      <c r="N15" s="172">
        <v>0</v>
      </c>
      <c r="O15" s="172">
        <f t="shared" si="4"/>
        <v>0</v>
      </c>
      <c r="P15" s="172">
        <v>0</v>
      </c>
      <c r="Q15" s="173">
        <f t="shared" si="5"/>
        <v>0</v>
      </c>
      <c r="R15" s="154"/>
      <c r="S15" s="154" t="s">
        <v>212</v>
      </c>
      <c r="T15" s="154" t="s">
        <v>213</v>
      </c>
      <c r="U15" s="154">
        <v>0.20200000000000001</v>
      </c>
      <c r="V15" s="154">
        <f t="shared" si="6"/>
        <v>360.88</v>
      </c>
      <c r="W15" s="154"/>
      <c r="X15" s="154" t="s">
        <v>214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215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68">
        <v>8</v>
      </c>
      <c r="B16" s="169" t="s">
        <v>228</v>
      </c>
      <c r="C16" s="175" t="s">
        <v>229</v>
      </c>
      <c r="D16" s="170" t="s">
        <v>230</v>
      </c>
      <c r="E16" s="171">
        <v>528.82560000000001</v>
      </c>
      <c r="F16" s="172"/>
      <c r="G16" s="172">
        <f t="shared" si="0"/>
        <v>0</v>
      </c>
      <c r="H16" s="172">
        <v>0</v>
      </c>
      <c r="I16" s="172">
        <f t="shared" si="1"/>
        <v>0</v>
      </c>
      <c r="J16" s="172">
        <v>240</v>
      </c>
      <c r="K16" s="172">
        <f t="shared" si="2"/>
        <v>126918.14</v>
      </c>
      <c r="L16" s="172">
        <v>21</v>
      </c>
      <c r="M16" s="172">
        <f t="shared" si="3"/>
        <v>0</v>
      </c>
      <c r="N16" s="172">
        <v>0</v>
      </c>
      <c r="O16" s="172">
        <f t="shared" si="4"/>
        <v>0</v>
      </c>
      <c r="P16" s="172">
        <v>0</v>
      </c>
      <c r="Q16" s="173">
        <f t="shared" si="5"/>
        <v>0</v>
      </c>
      <c r="R16" s="154"/>
      <c r="S16" s="154" t="s">
        <v>231</v>
      </c>
      <c r="T16" s="154" t="s">
        <v>232</v>
      </c>
      <c r="U16" s="154">
        <v>0</v>
      </c>
      <c r="V16" s="154">
        <f t="shared" si="6"/>
        <v>0</v>
      </c>
      <c r="W16" s="154"/>
      <c r="X16" s="154" t="s">
        <v>214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215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56" t="s">
        <v>207</v>
      </c>
      <c r="B17" s="157" t="s">
        <v>78</v>
      </c>
      <c r="C17" s="174" t="s">
        <v>79</v>
      </c>
      <c r="D17" s="158"/>
      <c r="E17" s="159"/>
      <c r="F17" s="160"/>
      <c r="G17" s="160">
        <f>SUMIF(AG18:AG23,"&lt;&gt;NOR",G18:G23)</f>
        <v>0</v>
      </c>
      <c r="H17" s="160"/>
      <c r="I17" s="160">
        <f>SUM(I18:I23)</f>
        <v>0</v>
      </c>
      <c r="J17" s="160"/>
      <c r="K17" s="160">
        <f>SUM(K18:K23)</f>
        <v>3580749.82</v>
      </c>
      <c r="L17" s="160"/>
      <c r="M17" s="160">
        <f>SUM(M18:M23)</f>
        <v>0</v>
      </c>
      <c r="N17" s="160"/>
      <c r="O17" s="160">
        <f>SUM(O18:O23)</f>
        <v>0</v>
      </c>
      <c r="P17" s="160"/>
      <c r="Q17" s="161">
        <f>SUM(Q18:Q23)</f>
        <v>0</v>
      </c>
      <c r="R17" s="155"/>
      <c r="S17" s="155"/>
      <c r="T17" s="155"/>
      <c r="U17" s="155"/>
      <c r="V17" s="155">
        <f>SUM(V18:V23)</f>
        <v>6.68</v>
      </c>
      <c r="W17" s="155"/>
      <c r="X17" s="155"/>
      <c r="AG17" t="s">
        <v>208</v>
      </c>
    </row>
    <row r="18" spans="1:60" ht="22.5" outlineLevel="1" x14ac:dyDescent="0.2">
      <c r="A18" s="168">
        <v>9</v>
      </c>
      <c r="B18" s="169" t="s">
        <v>233</v>
      </c>
      <c r="C18" s="175" t="s">
        <v>234</v>
      </c>
      <c r="D18" s="170" t="s">
        <v>235</v>
      </c>
      <c r="E18" s="171">
        <v>530</v>
      </c>
      <c r="F18" s="172"/>
      <c r="G18" s="172">
        <f t="shared" ref="G18:G23" si="7">ROUND(E18*F18,2)</f>
        <v>0</v>
      </c>
      <c r="H18" s="172">
        <v>0</v>
      </c>
      <c r="I18" s="172">
        <f t="shared" ref="I18:I23" si="8">ROUND(E18*H18,2)</f>
        <v>0</v>
      </c>
      <c r="J18" s="172">
        <v>3720</v>
      </c>
      <c r="K18" s="172">
        <f t="shared" ref="K18:K23" si="9">ROUND(E18*J18,2)</f>
        <v>1971600</v>
      </c>
      <c r="L18" s="172">
        <v>21</v>
      </c>
      <c r="M18" s="172">
        <f t="shared" ref="M18:M23" si="10">G18*(1+L18/100)</f>
        <v>0</v>
      </c>
      <c r="N18" s="172">
        <v>0</v>
      </c>
      <c r="O18" s="172">
        <f t="shared" ref="O18:O23" si="11">ROUND(E18*N18,2)</f>
        <v>0</v>
      </c>
      <c r="P18" s="172">
        <v>0</v>
      </c>
      <c r="Q18" s="173">
        <f t="shared" ref="Q18:Q23" si="12">ROUND(E18*P18,2)</f>
        <v>0</v>
      </c>
      <c r="R18" s="154"/>
      <c r="S18" s="154" t="s">
        <v>231</v>
      </c>
      <c r="T18" s="154" t="s">
        <v>236</v>
      </c>
      <c r="U18" s="154">
        <v>0</v>
      </c>
      <c r="V18" s="154">
        <f t="shared" ref="V18:V23" si="13">ROUND(E18*U18,2)</f>
        <v>0</v>
      </c>
      <c r="W18" s="154"/>
      <c r="X18" s="154" t="s">
        <v>214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237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68">
        <v>10</v>
      </c>
      <c r="B19" s="169" t="s">
        <v>238</v>
      </c>
      <c r="C19" s="175" t="s">
        <v>239</v>
      </c>
      <c r="D19" s="170" t="s">
        <v>235</v>
      </c>
      <c r="E19" s="171">
        <v>260</v>
      </c>
      <c r="F19" s="172"/>
      <c r="G19" s="172">
        <f t="shared" si="7"/>
        <v>0</v>
      </c>
      <c r="H19" s="172">
        <v>0</v>
      </c>
      <c r="I19" s="172">
        <f t="shared" si="8"/>
        <v>0</v>
      </c>
      <c r="J19" s="172">
        <v>5160</v>
      </c>
      <c r="K19" s="172">
        <f t="shared" si="9"/>
        <v>1341600</v>
      </c>
      <c r="L19" s="172">
        <v>21</v>
      </c>
      <c r="M19" s="172">
        <f t="shared" si="10"/>
        <v>0</v>
      </c>
      <c r="N19" s="172">
        <v>0</v>
      </c>
      <c r="O19" s="172">
        <f t="shared" si="11"/>
        <v>0</v>
      </c>
      <c r="P19" s="172">
        <v>0</v>
      </c>
      <c r="Q19" s="173">
        <f t="shared" si="12"/>
        <v>0</v>
      </c>
      <c r="R19" s="154"/>
      <c r="S19" s="154" t="s">
        <v>231</v>
      </c>
      <c r="T19" s="154" t="s">
        <v>236</v>
      </c>
      <c r="U19" s="154">
        <v>0</v>
      </c>
      <c r="V19" s="154">
        <f t="shared" si="13"/>
        <v>0</v>
      </c>
      <c r="W19" s="154"/>
      <c r="X19" s="154" t="s">
        <v>214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215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68">
        <v>11</v>
      </c>
      <c r="B20" s="169" t="s">
        <v>220</v>
      </c>
      <c r="C20" s="175" t="s">
        <v>221</v>
      </c>
      <c r="D20" s="170" t="s">
        <v>211</v>
      </c>
      <c r="E20" s="171">
        <v>317.98466000000002</v>
      </c>
      <c r="F20" s="172"/>
      <c r="G20" s="172">
        <f t="shared" si="7"/>
        <v>0</v>
      </c>
      <c r="H20" s="172">
        <v>0</v>
      </c>
      <c r="I20" s="172">
        <f t="shared" si="8"/>
        <v>0</v>
      </c>
      <c r="J20" s="172">
        <v>267</v>
      </c>
      <c r="K20" s="172">
        <f t="shared" si="9"/>
        <v>84901.9</v>
      </c>
      <c r="L20" s="172">
        <v>21</v>
      </c>
      <c r="M20" s="172">
        <f t="shared" si="10"/>
        <v>0</v>
      </c>
      <c r="N20" s="172">
        <v>0</v>
      </c>
      <c r="O20" s="172">
        <f t="shared" si="11"/>
        <v>0</v>
      </c>
      <c r="P20" s="172">
        <v>0</v>
      </c>
      <c r="Q20" s="173">
        <f t="shared" si="12"/>
        <v>0</v>
      </c>
      <c r="R20" s="154"/>
      <c r="S20" s="154" t="s">
        <v>212</v>
      </c>
      <c r="T20" s="154" t="s">
        <v>213</v>
      </c>
      <c r="U20" s="154">
        <v>1.0999999999999999E-2</v>
      </c>
      <c r="V20" s="154">
        <f t="shared" si="13"/>
        <v>3.5</v>
      </c>
      <c r="W20" s="154"/>
      <c r="X20" s="154" t="s">
        <v>214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237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68">
        <v>12</v>
      </c>
      <c r="B21" s="169" t="s">
        <v>224</v>
      </c>
      <c r="C21" s="175" t="s">
        <v>225</v>
      </c>
      <c r="D21" s="170" t="s">
        <v>211</v>
      </c>
      <c r="E21" s="171">
        <v>317.98466000000002</v>
      </c>
      <c r="F21" s="172"/>
      <c r="G21" s="172">
        <f t="shared" si="7"/>
        <v>0</v>
      </c>
      <c r="H21" s="172">
        <v>0</v>
      </c>
      <c r="I21" s="172">
        <f t="shared" si="8"/>
        <v>0</v>
      </c>
      <c r="J21" s="172">
        <v>16.600000000000001</v>
      </c>
      <c r="K21" s="172">
        <f t="shared" si="9"/>
        <v>5278.55</v>
      </c>
      <c r="L21" s="172">
        <v>21</v>
      </c>
      <c r="M21" s="172">
        <f t="shared" si="10"/>
        <v>0</v>
      </c>
      <c r="N21" s="172">
        <v>0</v>
      </c>
      <c r="O21" s="172">
        <f t="shared" si="11"/>
        <v>0</v>
      </c>
      <c r="P21" s="172">
        <v>0</v>
      </c>
      <c r="Q21" s="173">
        <f t="shared" si="12"/>
        <v>0</v>
      </c>
      <c r="R21" s="154"/>
      <c r="S21" s="154" t="s">
        <v>212</v>
      </c>
      <c r="T21" s="154" t="s">
        <v>213</v>
      </c>
      <c r="U21" s="154">
        <v>0.01</v>
      </c>
      <c r="V21" s="154">
        <f t="shared" si="13"/>
        <v>3.18</v>
      </c>
      <c r="W21" s="154"/>
      <c r="X21" s="154" t="s">
        <v>214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237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68">
        <v>13</v>
      </c>
      <c r="B22" s="169" t="s">
        <v>228</v>
      </c>
      <c r="C22" s="175" t="s">
        <v>229</v>
      </c>
      <c r="D22" s="170" t="s">
        <v>230</v>
      </c>
      <c r="E22" s="171">
        <v>572.37239</v>
      </c>
      <c r="F22" s="172"/>
      <c r="G22" s="172">
        <f t="shared" si="7"/>
        <v>0</v>
      </c>
      <c r="H22" s="172">
        <v>0</v>
      </c>
      <c r="I22" s="172">
        <f t="shared" si="8"/>
        <v>0</v>
      </c>
      <c r="J22" s="172">
        <v>240</v>
      </c>
      <c r="K22" s="172">
        <f t="shared" si="9"/>
        <v>137369.37</v>
      </c>
      <c r="L22" s="172">
        <v>21</v>
      </c>
      <c r="M22" s="172">
        <f t="shared" si="10"/>
        <v>0</v>
      </c>
      <c r="N22" s="172">
        <v>0</v>
      </c>
      <c r="O22" s="172">
        <f t="shared" si="11"/>
        <v>0</v>
      </c>
      <c r="P22" s="172">
        <v>0</v>
      </c>
      <c r="Q22" s="173">
        <f t="shared" si="12"/>
        <v>0</v>
      </c>
      <c r="R22" s="154"/>
      <c r="S22" s="154" t="s">
        <v>231</v>
      </c>
      <c r="T22" s="154" t="s">
        <v>232</v>
      </c>
      <c r="U22" s="154">
        <v>0</v>
      </c>
      <c r="V22" s="154">
        <f t="shared" si="13"/>
        <v>0</v>
      </c>
      <c r="W22" s="154"/>
      <c r="X22" s="154" t="s">
        <v>214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237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68">
        <v>14</v>
      </c>
      <c r="B23" s="169" t="s">
        <v>240</v>
      </c>
      <c r="C23" s="175" t="s">
        <v>241</v>
      </c>
      <c r="D23" s="170" t="s">
        <v>242</v>
      </c>
      <c r="E23" s="171">
        <v>1</v>
      </c>
      <c r="F23" s="172"/>
      <c r="G23" s="172">
        <f t="shared" si="7"/>
        <v>0</v>
      </c>
      <c r="H23" s="172">
        <v>0</v>
      </c>
      <c r="I23" s="172">
        <f t="shared" si="8"/>
        <v>0</v>
      </c>
      <c r="J23" s="172">
        <v>40000</v>
      </c>
      <c r="K23" s="172">
        <f t="shared" si="9"/>
        <v>40000</v>
      </c>
      <c r="L23" s="172">
        <v>21</v>
      </c>
      <c r="M23" s="172">
        <f t="shared" si="10"/>
        <v>0</v>
      </c>
      <c r="N23" s="172">
        <v>0</v>
      </c>
      <c r="O23" s="172">
        <f t="shared" si="11"/>
        <v>0</v>
      </c>
      <c r="P23" s="172">
        <v>0</v>
      </c>
      <c r="Q23" s="173">
        <f t="shared" si="12"/>
        <v>0</v>
      </c>
      <c r="R23" s="154"/>
      <c r="S23" s="154" t="s">
        <v>231</v>
      </c>
      <c r="T23" s="154" t="s">
        <v>236</v>
      </c>
      <c r="U23" s="154">
        <v>0</v>
      </c>
      <c r="V23" s="154">
        <f t="shared" si="13"/>
        <v>0</v>
      </c>
      <c r="W23" s="154"/>
      <c r="X23" s="154" t="s">
        <v>214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237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56" t="s">
        <v>207</v>
      </c>
      <c r="B24" s="157" t="s">
        <v>80</v>
      </c>
      <c r="C24" s="174" t="s">
        <v>81</v>
      </c>
      <c r="D24" s="158"/>
      <c r="E24" s="159"/>
      <c r="F24" s="160"/>
      <c r="G24" s="160">
        <f>SUMIF(AG25:AG29,"&lt;&gt;NOR",G25:G29)</f>
        <v>0</v>
      </c>
      <c r="H24" s="160"/>
      <c r="I24" s="160">
        <f>SUM(I25:I29)</f>
        <v>1353907.5499999998</v>
      </c>
      <c r="J24" s="160"/>
      <c r="K24" s="160">
        <f>SUM(K25:K29)</f>
        <v>827800.12</v>
      </c>
      <c r="L24" s="160"/>
      <c r="M24" s="160">
        <f>SUM(M25:M29)</f>
        <v>0</v>
      </c>
      <c r="N24" s="160"/>
      <c r="O24" s="160">
        <f>SUM(O25:O29)</f>
        <v>782.07999999999993</v>
      </c>
      <c r="P24" s="160"/>
      <c r="Q24" s="161">
        <f>SUM(Q25:Q29)</f>
        <v>0</v>
      </c>
      <c r="R24" s="155"/>
      <c r="S24" s="155"/>
      <c r="T24" s="155"/>
      <c r="U24" s="155"/>
      <c r="V24" s="155">
        <f>SUM(V25:V29)</f>
        <v>1774.38</v>
      </c>
      <c r="W24" s="155"/>
      <c r="X24" s="155"/>
      <c r="AG24" t="s">
        <v>208</v>
      </c>
    </row>
    <row r="25" spans="1:60" outlineLevel="1" x14ac:dyDescent="0.2">
      <c r="A25" s="168">
        <v>15</v>
      </c>
      <c r="B25" s="169" t="s">
        <v>243</v>
      </c>
      <c r="C25" s="175" t="s">
        <v>244</v>
      </c>
      <c r="D25" s="170" t="s">
        <v>211</v>
      </c>
      <c r="E25" s="171">
        <v>288.8</v>
      </c>
      <c r="F25" s="172"/>
      <c r="G25" s="172">
        <f>ROUND(E25*F25,2)</f>
        <v>0</v>
      </c>
      <c r="H25" s="172">
        <v>2657.97</v>
      </c>
      <c r="I25" s="172">
        <f>ROUND(E25*H25,2)</f>
        <v>767621.74</v>
      </c>
      <c r="J25" s="172">
        <v>287.02999999999997</v>
      </c>
      <c r="K25" s="172">
        <f>ROUND(E25*J25,2)</f>
        <v>82894.259999999995</v>
      </c>
      <c r="L25" s="172">
        <v>21</v>
      </c>
      <c r="M25" s="172">
        <f>G25*(1+L25/100)</f>
        <v>0</v>
      </c>
      <c r="N25" s="172">
        <v>2.5249999999999999</v>
      </c>
      <c r="O25" s="172">
        <f>ROUND(E25*N25,2)</f>
        <v>729.22</v>
      </c>
      <c r="P25" s="172">
        <v>0</v>
      </c>
      <c r="Q25" s="173">
        <f>ROUND(E25*P25,2)</f>
        <v>0</v>
      </c>
      <c r="R25" s="154"/>
      <c r="S25" s="154" t="s">
        <v>212</v>
      </c>
      <c r="T25" s="154" t="s">
        <v>213</v>
      </c>
      <c r="U25" s="154">
        <v>0.48</v>
      </c>
      <c r="V25" s="154">
        <f>ROUND(E25*U25,2)</f>
        <v>138.62</v>
      </c>
      <c r="W25" s="154"/>
      <c r="X25" s="154" t="s">
        <v>214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237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68">
        <v>16</v>
      </c>
      <c r="B26" s="169" t="s">
        <v>245</v>
      </c>
      <c r="C26" s="175" t="s">
        <v>246</v>
      </c>
      <c r="D26" s="170" t="s">
        <v>247</v>
      </c>
      <c r="E26" s="171">
        <v>897.00639999999999</v>
      </c>
      <c r="F26" s="172"/>
      <c r="G26" s="172">
        <f>ROUND(E26*F26,2)</f>
        <v>0</v>
      </c>
      <c r="H26" s="172">
        <v>161.61000000000001</v>
      </c>
      <c r="I26" s="172">
        <f>ROUND(E26*H26,2)</f>
        <v>144965.20000000001</v>
      </c>
      <c r="J26" s="172">
        <v>418.39</v>
      </c>
      <c r="K26" s="172">
        <f>ROUND(E26*J26,2)</f>
        <v>375298.51</v>
      </c>
      <c r="L26" s="172">
        <v>21</v>
      </c>
      <c r="M26" s="172">
        <f>G26*(1+L26/100)</f>
        <v>0</v>
      </c>
      <c r="N26" s="172">
        <v>3.9199999999999999E-2</v>
      </c>
      <c r="O26" s="172">
        <f>ROUND(E26*N26,2)</f>
        <v>35.159999999999997</v>
      </c>
      <c r="P26" s="172">
        <v>0</v>
      </c>
      <c r="Q26" s="173">
        <f>ROUND(E26*P26,2)</f>
        <v>0</v>
      </c>
      <c r="R26" s="154"/>
      <c r="S26" s="154" t="s">
        <v>212</v>
      </c>
      <c r="T26" s="154" t="s">
        <v>213</v>
      </c>
      <c r="U26" s="154">
        <v>1.05</v>
      </c>
      <c r="V26" s="154">
        <f>ROUND(E26*U26,2)</f>
        <v>941.86</v>
      </c>
      <c r="W26" s="154"/>
      <c r="X26" s="154" t="s">
        <v>214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237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68">
        <v>17</v>
      </c>
      <c r="B27" s="169" t="s">
        <v>248</v>
      </c>
      <c r="C27" s="175" t="s">
        <v>249</v>
      </c>
      <c r="D27" s="170" t="s">
        <v>247</v>
      </c>
      <c r="E27" s="171">
        <v>897.00639999999999</v>
      </c>
      <c r="F27" s="172"/>
      <c r="G27" s="172">
        <f>ROUND(E27*F27,2)</f>
        <v>0</v>
      </c>
      <c r="H27" s="172">
        <v>0</v>
      </c>
      <c r="I27" s="172">
        <f>ROUND(E27*H27,2)</f>
        <v>0</v>
      </c>
      <c r="J27" s="172">
        <v>129</v>
      </c>
      <c r="K27" s="172">
        <f>ROUND(E27*J27,2)</f>
        <v>115713.83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3">
        <f>ROUND(E27*P27,2)</f>
        <v>0</v>
      </c>
      <c r="R27" s="154"/>
      <c r="S27" s="154" t="s">
        <v>212</v>
      </c>
      <c r="T27" s="154" t="s">
        <v>213</v>
      </c>
      <c r="U27" s="154">
        <v>0.32</v>
      </c>
      <c r="V27" s="154">
        <f>ROUND(E27*U27,2)</f>
        <v>287.04000000000002</v>
      </c>
      <c r="W27" s="154"/>
      <c r="X27" s="154" t="s">
        <v>214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237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68">
        <v>18</v>
      </c>
      <c r="B28" s="169" t="s">
        <v>250</v>
      </c>
      <c r="C28" s="175" t="s">
        <v>251</v>
      </c>
      <c r="D28" s="170" t="s">
        <v>252</v>
      </c>
      <c r="E28" s="171">
        <v>17.291</v>
      </c>
      <c r="F28" s="172"/>
      <c r="G28" s="172">
        <f>ROUND(E28*F28,2)</f>
        <v>0</v>
      </c>
      <c r="H28" s="172">
        <v>25523.14</v>
      </c>
      <c r="I28" s="172">
        <f>ROUND(E28*H28,2)</f>
        <v>441320.61</v>
      </c>
      <c r="J28" s="172">
        <v>12586.86</v>
      </c>
      <c r="K28" s="172">
        <f>ROUND(E28*J28,2)</f>
        <v>217639.4</v>
      </c>
      <c r="L28" s="172">
        <v>21</v>
      </c>
      <c r="M28" s="172">
        <f>G28*(1+L28/100)</f>
        <v>0</v>
      </c>
      <c r="N28" s="172">
        <v>1.0211600000000001</v>
      </c>
      <c r="O28" s="172">
        <f>ROUND(E28*N28,2)</f>
        <v>17.66</v>
      </c>
      <c r="P28" s="172">
        <v>0</v>
      </c>
      <c r="Q28" s="173">
        <f>ROUND(E28*P28,2)</f>
        <v>0</v>
      </c>
      <c r="R28" s="154"/>
      <c r="S28" s="154" t="s">
        <v>212</v>
      </c>
      <c r="T28" s="154" t="s">
        <v>213</v>
      </c>
      <c r="U28" s="154">
        <v>23.53</v>
      </c>
      <c r="V28" s="154">
        <f>ROUND(E28*U28,2)</f>
        <v>406.86</v>
      </c>
      <c r="W28" s="154"/>
      <c r="X28" s="154" t="s">
        <v>214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237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68">
        <v>19</v>
      </c>
      <c r="B29" s="169" t="s">
        <v>253</v>
      </c>
      <c r="C29" s="175" t="s">
        <v>254</v>
      </c>
      <c r="D29" s="170" t="s">
        <v>247</v>
      </c>
      <c r="E29" s="171">
        <v>207.16640000000001</v>
      </c>
      <c r="F29" s="172"/>
      <c r="G29" s="172">
        <f>ROUND(E29*F29,2)</f>
        <v>0</v>
      </c>
      <c r="H29" s="172">
        <v>0</v>
      </c>
      <c r="I29" s="172">
        <f>ROUND(E29*H29,2)</f>
        <v>0</v>
      </c>
      <c r="J29" s="172">
        <v>175</v>
      </c>
      <c r="K29" s="172">
        <f>ROUND(E29*J29,2)</f>
        <v>36254.120000000003</v>
      </c>
      <c r="L29" s="172">
        <v>21</v>
      </c>
      <c r="M29" s="172">
        <f>G29*(1+L29/100)</f>
        <v>0</v>
      </c>
      <c r="N29" s="172">
        <v>1.7000000000000001E-4</v>
      </c>
      <c r="O29" s="172">
        <f>ROUND(E29*N29,2)</f>
        <v>0.04</v>
      </c>
      <c r="P29" s="172">
        <v>0</v>
      </c>
      <c r="Q29" s="173">
        <f>ROUND(E29*P29,2)</f>
        <v>0</v>
      </c>
      <c r="R29" s="154"/>
      <c r="S29" s="154" t="s">
        <v>231</v>
      </c>
      <c r="T29" s="154" t="s">
        <v>255</v>
      </c>
      <c r="U29" s="154">
        <v>0</v>
      </c>
      <c r="V29" s="154">
        <f>ROUND(E29*U29,2)</f>
        <v>0</v>
      </c>
      <c r="W29" s="154"/>
      <c r="X29" s="154" t="s">
        <v>214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237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6" t="s">
        <v>207</v>
      </c>
      <c r="B30" s="157" t="s">
        <v>122</v>
      </c>
      <c r="C30" s="174" t="s">
        <v>123</v>
      </c>
      <c r="D30" s="158"/>
      <c r="E30" s="159"/>
      <c r="F30" s="160"/>
      <c r="G30" s="160">
        <f>SUMIF(AG31:AG31,"&lt;&gt;NOR",G31:G31)</f>
        <v>0</v>
      </c>
      <c r="H30" s="160"/>
      <c r="I30" s="160">
        <f>SUM(I31:I31)</f>
        <v>38469.480000000003</v>
      </c>
      <c r="J30" s="160"/>
      <c r="K30" s="160">
        <f>SUM(K31:K31)</f>
        <v>19024.080000000002</v>
      </c>
      <c r="L30" s="160"/>
      <c r="M30" s="160">
        <f>SUM(M31:M31)</f>
        <v>0</v>
      </c>
      <c r="N30" s="160"/>
      <c r="O30" s="160">
        <f>SUM(O31:O31)</f>
        <v>46.01</v>
      </c>
      <c r="P30" s="160"/>
      <c r="Q30" s="161">
        <f>SUM(Q31:Q31)</f>
        <v>0</v>
      </c>
      <c r="R30" s="155"/>
      <c r="S30" s="155"/>
      <c r="T30" s="155"/>
      <c r="U30" s="155"/>
      <c r="V30" s="155">
        <f>SUM(V31:V31)</f>
        <v>47.02</v>
      </c>
      <c r="W30" s="155"/>
      <c r="X30" s="155"/>
      <c r="AG30" t="s">
        <v>208</v>
      </c>
    </row>
    <row r="31" spans="1:60" outlineLevel="1" x14ac:dyDescent="0.2">
      <c r="A31" s="168">
        <v>20</v>
      </c>
      <c r="B31" s="169" t="s">
        <v>256</v>
      </c>
      <c r="C31" s="175" t="s">
        <v>257</v>
      </c>
      <c r="D31" s="170" t="s">
        <v>211</v>
      </c>
      <c r="E31" s="171">
        <v>18.222999999999999</v>
      </c>
      <c r="F31" s="172"/>
      <c r="G31" s="172">
        <f>ROUND(E31*F31,2)</f>
        <v>0</v>
      </c>
      <c r="H31" s="172">
        <v>2111.04</v>
      </c>
      <c r="I31" s="172">
        <f>ROUND(E31*H31,2)</f>
        <v>38469.480000000003</v>
      </c>
      <c r="J31" s="172">
        <v>1043.96</v>
      </c>
      <c r="K31" s="172">
        <f>ROUND(E31*J31,2)</f>
        <v>19024.080000000002</v>
      </c>
      <c r="L31" s="172">
        <v>21</v>
      </c>
      <c r="M31" s="172">
        <f>G31*(1+L31/100)</f>
        <v>0</v>
      </c>
      <c r="N31" s="172">
        <v>2.5249999999999999</v>
      </c>
      <c r="O31" s="172">
        <f>ROUND(E31*N31,2)</f>
        <v>46.01</v>
      </c>
      <c r="P31" s="172">
        <v>0</v>
      </c>
      <c r="Q31" s="173">
        <f>ROUND(E31*P31,2)</f>
        <v>0</v>
      </c>
      <c r="R31" s="154"/>
      <c r="S31" s="154" t="s">
        <v>212</v>
      </c>
      <c r="T31" s="154" t="s">
        <v>213</v>
      </c>
      <c r="U31" s="154">
        <v>2.58</v>
      </c>
      <c r="V31" s="154">
        <f>ROUND(E31*U31,2)</f>
        <v>47.02</v>
      </c>
      <c r="W31" s="154"/>
      <c r="X31" s="154" t="s">
        <v>214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215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6" t="s">
        <v>207</v>
      </c>
      <c r="B32" s="157" t="s">
        <v>134</v>
      </c>
      <c r="C32" s="174" t="s">
        <v>135</v>
      </c>
      <c r="D32" s="158"/>
      <c r="E32" s="159"/>
      <c r="F32" s="160"/>
      <c r="G32" s="160">
        <f>SUMIF(AG33:AG33,"&lt;&gt;NOR",G33:G33)</f>
        <v>0</v>
      </c>
      <c r="H32" s="160"/>
      <c r="I32" s="160">
        <f>SUM(I33:I33)</f>
        <v>0</v>
      </c>
      <c r="J32" s="160"/>
      <c r="K32" s="160">
        <f>SUM(K33:K33)</f>
        <v>59953.56</v>
      </c>
      <c r="L32" s="160"/>
      <c r="M32" s="160">
        <f>SUM(M33:M33)</f>
        <v>0</v>
      </c>
      <c r="N32" s="160"/>
      <c r="O32" s="160">
        <f>SUM(O33:O33)</f>
        <v>0</v>
      </c>
      <c r="P32" s="160"/>
      <c r="Q32" s="161">
        <f>SUM(Q33:Q33)</f>
        <v>0</v>
      </c>
      <c r="R32" s="155"/>
      <c r="S32" s="155"/>
      <c r="T32" s="155"/>
      <c r="U32" s="155"/>
      <c r="V32" s="155">
        <f>SUM(V33:V33)</f>
        <v>66.25</v>
      </c>
      <c r="W32" s="155"/>
      <c r="X32" s="155"/>
      <c r="AG32" t="s">
        <v>208</v>
      </c>
    </row>
    <row r="33" spans="1:60" outlineLevel="1" x14ac:dyDescent="0.2">
      <c r="A33" s="168">
        <v>21</v>
      </c>
      <c r="B33" s="169" t="s">
        <v>258</v>
      </c>
      <c r="C33" s="175" t="s">
        <v>259</v>
      </c>
      <c r="D33" s="170" t="s">
        <v>252</v>
      </c>
      <c r="E33" s="171">
        <v>828.08781999999997</v>
      </c>
      <c r="F33" s="172"/>
      <c r="G33" s="172">
        <f>ROUND(E33*F33,2)</f>
        <v>0</v>
      </c>
      <c r="H33" s="172">
        <v>0</v>
      </c>
      <c r="I33" s="172">
        <f>ROUND(E33*H33,2)</f>
        <v>0</v>
      </c>
      <c r="J33" s="172">
        <v>72.400000000000006</v>
      </c>
      <c r="K33" s="172">
        <f>ROUND(E33*J33,2)</f>
        <v>59953.56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3">
        <f>ROUND(E33*P33,2)</f>
        <v>0</v>
      </c>
      <c r="R33" s="154"/>
      <c r="S33" s="154" t="s">
        <v>212</v>
      </c>
      <c r="T33" s="154" t="s">
        <v>213</v>
      </c>
      <c r="U33" s="154">
        <v>0.08</v>
      </c>
      <c r="V33" s="154">
        <f>ROUND(E33*U33,2)</f>
        <v>66.25</v>
      </c>
      <c r="W33" s="154"/>
      <c r="X33" s="154" t="s">
        <v>260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261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56" t="s">
        <v>207</v>
      </c>
      <c r="B34" s="157" t="s">
        <v>172</v>
      </c>
      <c r="C34" s="174" t="s">
        <v>173</v>
      </c>
      <c r="D34" s="158"/>
      <c r="E34" s="159"/>
      <c r="F34" s="160"/>
      <c r="G34" s="160">
        <f>SUMIF(AG35:AG35,"&lt;&gt;NOR",G35:G35)</f>
        <v>0</v>
      </c>
      <c r="H34" s="160"/>
      <c r="I34" s="160">
        <f>SUM(I35:I35)</f>
        <v>0</v>
      </c>
      <c r="J34" s="160"/>
      <c r="K34" s="160">
        <f>SUM(K35:K35)</f>
        <v>0</v>
      </c>
      <c r="L34" s="160"/>
      <c r="M34" s="160">
        <f>SUM(M35:M35)</f>
        <v>0</v>
      </c>
      <c r="N34" s="160"/>
      <c r="O34" s="160">
        <f>SUM(O35:O35)</f>
        <v>0</v>
      </c>
      <c r="P34" s="160"/>
      <c r="Q34" s="161">
        <f>SUM(Q35:Q35)</f>
        <v>0</v>
      </c>
      <c r="R34" s="155"/>
      <c r="S34" s="155"/>
      <c r="T34" s="155"/>
      <c r="U34" s="155"/>
      <c r="V34" s="155">
        <f>SUM(V35:V35)</f>
        <v>0</v>
      </c>
      <c r="W34" s="155"/>
      <c r="X34" s="155"/>
      <c r="AG34" t="s">
        <v>208</v>
      </c>
    </row>
    <row r="35" spans="1:60" ht="22.5" outlineLevel="1" x14ac:dyDescent="0.2">
      <c r="A35" s="162">
        <v>22</v>
      </c>
      <c r="B35" s="163" t="s">
        <v>262</v>
      </c>
      <c r="C35" s="176" t="s">
        <v>263</v>
      </c>
      <c r="D35" s="164" t="s">
        <v>242</v>
      </c>
      <c r="E35" s="165">
        <v>0</v>
      </c>
      <c r="F35" s="166"/>
      <c r="G35" s="166">
        <f>ROUND(E35*F35,2)</f>
        <v>0</v>
      </c>
      <c r="H35" s="166">
        <v>0</v>
      </c>
      <c r="I35" s="166">
        <f>ROUND(E35*H35,2)</f>
        <v>0</v>
      </c>
      <c r="J35" s="166">
        <v>42.65</v>
      </c>
      <c r="K35" s="166">
        <f>ROUND(E35*J35,2)</f>
        <v>0</v>
      </c>
      <c r="L35" s="166">
        <v>21</v>
      </c>
      <c r="M35" s="166">
        <f>G35*(1+L35/100)</f>
        <v>0</v>
      </c>
      <c r="N35" s="166">
        <v>0</v>
      </c>
      <c r="O35" s="166">
        <f>ROUND(E35*N35,2)</f>
        <v>0</v>
      </c>
      <c r="P35" s="166">
        <v>0</v>
      </c>
      <c r="Q35" s="167">
        <f>ROUND(E35*P35,2)</f>
        <v>0</v>
      </c>
      <c r="R35" s="154"/>
      <c r="S35" s="154" t="s">
        <v>231</v>
      </c>
      <c r="T35" s="154" t="s">
        <v>255</v>
      </c>
      <c r="U35" s="154">
        <v>7.8E-2</v>
      </c>
      <c r="V35" s="154">
        <f>ROUND(E35*U35,2)</f>
        <v>0</v>
      </c>
      <c r="W35" s="154"/>
      <c r="X35" s="154" t="s">
        <v>214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215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3"/>
      <c r="B36" s="4"/>
      <c r="C36" s="177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194</v>
      </c>
    </row>
    <row r="37" spans="1:60" x14ac:dyDescent="0.2">
      <c r="C37" s="178"/>
      <c r="D37" s="10"/>
      <c r="AG37" t="s">
        <v>264</v>
      </c>
    </row>
    <row r="38" spans="1:60" x14ac:dyDescent="0.2">
      <c r="D38" s="10"/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28" activePane="bottomLeft" state="frozen"/>
      <selection pane="bottomLeft" activeCell="F9" sqref="F9:F14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G1" t="s">
        <v>182</v>
      </c>
    </row>
    <row r="2" spans="1:60" ht="24.95" customHeight="1" x14ac:dyDescent="0.2">
      <c r="A2" s="143" t="s">
        <v>7</v>
      </c>
      <c r="B2" s="48" t="s">
        <v>43</v>
      </c>
      <c r="C2" s="236" t="s">
        <v>44</v>
      </c>
      <c r="D2" s="237"/>
      <c r="E2" s="237"/>
      <c r="F2" s="237"/>
      <c r="G2" s="238"/>
      <c r="AG2" t="s">
        <v>183</v>
      </c>
    </row>
    <row r="3" spans="1:60" ht="24.95" customHeight="1" x14ac:dyDescent="0.2">
      <c r="A3" s="143" t="s">
        <v>8</v>
      </c>
      <c r="B3" s="48" t="s">
        <v>58</v>
      </c>
      <c r="C3" s="236" t="s">
        <v>59</v>
      </c>
      <c r="D3" s="237"/>
      <c r="E3" s="237"/>
      <c r="F3" s="237"/>
      <c r="G3" s="238"/>
      <c r="AC3" s="125" t="s">
        <v>183</v>
      </c>
      <c r="AG3" t="s">
        <v>184</v>
      </c>
    </row>
    <row r="4" spans="1:60" ht="24.95" customHeight="1" x14ac:dyDescent="0.2">
      <c r="A4" s="144" t="s">
        <v>9</v>
      </c>
      <c r="B4" s="145" t="s">
        <v>62</v>
      </c>
      <c r="C4" s="239" t="s">
        <v>63</v>
      </c>
      <c r="D4" s="240"/>
      <c r="E4" s="240"/>
      <c r="F4" s="240"/>
      <c r="G4" s="241"/>
      <c r="AG4" t="s">
        <v>185</v>
      </c>
    </row>
    <row r="5" spans="1:60" x14ac:dyDescent="0.2">
      <c r="D5" s="10"/>
    </row>
    <row r="6" spans="1:60" ht="38.25" x14ac:dyDescent="0.2">
      <c r="A6" s="147" t="s">
        <v>186</v>
      </c>
      <c r="B6" s="149" t="s">
        <v>187</v>
      </c>
      <c r="C6" s="149" t="s">
        <v>188</v>
      </c>
      <c r="D6" s="148" t="s">
        <v>189</v>
      </c>
      <c r="E6" s="147" t="s">
        <v>190</v>
      </c>
      <c r="F6" s="146" t="s">
        <v>191</v>
      </c>
      <c r="G6" s="147" t="s">
        <v>30</v>
      </c>
      <c r="H6" s="150" t="s">
        <v>31</v>
      </c>
      <c r="I6" s="150" t="s">
        <v>192</v>
      </c>
      <c r="J6" s="150" t="s">
        <v>32</v>
      </c>
      <c r="K6" s="150" t="s">
        <v>193</v>
      </c>
      <c r="L6" s="150" t="s">
        <v>194</v>
      </c>
      <c r="M6" s="150" t="s">
        <v>195</v>
      </c>
      <c r="N6" s="150" t="s">
        <v>196</v>
      </c>
      <c r="O6" s="150" t="s">
        <v>197</v>
      </c>
      <c r="P6" s="150" t="s">
        <v>198</v>
      </c>
      <c r="Q6" s="150" t="s">
        <v>199</v>
      </c>
      <c r="R6" s="150" t="s">
        <v>200</v>
      </c>
      <c r="S6" s="150" t="s">
        <v>201</v>
      </c>
      <c r="T6" s="150" t="s">
        <v>202</v>
      </c>
      <c r="U6" s="150" t="s">
        <v>203</v>
      </c>
      <c r="V6" s="150" t="s">
        <v>204</v>
      </c>
      <c r="W6" s="150" t="s">
        <v>205</v>
      </c>
      <c r="X6" s="150" t="s">
        <v>206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56" t="s">
        <v>207</v>
      </c>
      <c r="B8" s="157" t="s">
        <v>94</v>
      </c>
      <c r="C8" s="174" t="s">
        <v>95</v>
      </c>
      <c r="D8" s="158"/>
      <c r="E8" s="159"/>
      <c r="F8" s="160"/>
      <c r="G8" s="160">
        <f>SUMIF(AG9:AG14,"&lt;&gt;NOR",G9:G14)</f>
        <v>0</v>
      </c>
      <c r="H8" s="160"/>
      <c r="I8" s="160">
        <f>SUM(I9:I14)</f>
        <v>144410.14000000001</v>
      </c>
      <c r="J8" s="160"/>
      <c r="K8" s="160">
        <f>SUM(K9:K14)</f>
        <v>5882.8600000000006</v>
      </c>
      <c r="L8" s="160"/>
      <c r="M8" s="160">
        <f>SUM(M9:M14)</f>
        <v>0</v>
      </c>
      <c r="N8" s="160"/>
      <c r="O8" s="160">
        <f>SUM(O9:O14)</f>
        <v>21.3</v>
      </c>
      <c r="P8" s="160"/>
      <c r="Q8" s="161">
        <f>SUM(Q9:Q14)</f>
        <v>0</v>
      </c>
      <c r="R8" s="155"/>
      <c r="S8" s="155"/>
      <c r="T8" s="155"/>
      <c r="U8" s="155"/>
      <c r="V8" s="155">
        <f>SUM(V9:V14)</f>
        <v>7.6199999999999992</v>
      </c>
      <c r="W8" s="155"/>
      <c r="X8" s="155"/>
      <c r="AG8" t="s">
        <v>208</v>
      </c>
    </row>
    <row r="9" spans="1:60" outlineLevel="1" x14ac:dyDescent="0.2">
      <c r="A9" s="168">
        <v>1</v>
      </c>
      <c r="B9" s="169" t="s">
        <v>265</v>
      </c>
      <c r="C9" s="175" t="s">
        <v>266</v>
      </c>
      <c r="D9" s="170" t="s">
        <v>267</v>
      </c>
      <c r="E9" s="171">
        <v>1</v>
      </c>
      <c r="F9" s="172"/>
      <c r="G9" s="172">
        <f t="shared" ref="G9:G14" si="0">ROUND(E9*F9,2)</f>
        <v>0</v>
      </c>
      <c r="H9" s="172">
        <v>186.66</v>
      </c>
      <c r="I9" s="172">
        <f t="shared" ref="I9:I14" si="1">ROUND(E9*H9,2)</f>
        <v>186.66</v>
      </c>
      <c r="J9" s="172">
        <v>1368.34</v>
      </c>
      <c r="K9" s="172">
        <f t="shared" ref="K9:K14" si="2">ROUND(E9*J9,2)</f>
        <v>1368.34</v>
      </c>
      <c r="L9" s="172">
        <v>21</v>
      </c>
      <c r="M9" s="172">
        <f t="shared" ref="M9:M14" si="3">G9*(1+L9/100)</f>
        <v>0</v>
      </c>
      <c r="N9" s="172">
        <v>0.1368</v>
      </c>
      <c r="O9" s="172">
        <f t="shared" ref="O9:O14" si="4">ROUND(E9*N9,2)</f>
        <v>0.14000000000000001</v>
      </c>
      <c r="P9" s="172">
        <v>0</v>
      </c>
      <c r="Q9" s="173">
        <f t="shared" ref="Q9:Q14" si="5">ROUND(E9*P9,2)</f>
        <v>0</v>
      </c>
      <c r="R9" s="154"/>
      <c r="S9" s="154" t="s">
        <v>212</v>
      </c>
      <c r="T9" s="154" t="s">
        <v>213</v>
      </c>
      <c r="U9" s="154">
        <v>1.7729999999999999</v>
      </c>
      <c r="V9" s="154">
        <f t="shared" ref="V9:V14" si="6">ROUND(E9*U9,2)</f>
        <v>1.77</v>
      </c>
      <c r="W9" s="154"/>
      <c r="X9" s="154" t="s">
        <v>214</v>
      </c>
      <c r="Y9" s="151"/>
      <c r="Z9" s="151"/>
      <c r="AA9" s="151"/>
      <c r="AB9" s="151"/>
      <c r="AC9" s="151"/>
      <c r="AD9" s="151"/>
      <c r="AE9" s="151"/>
      <c r="AF9" s="151"/>
      <c r="AG9" s="151" t="s">
        <v>215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68">
        <v>2</v>
      </c>
      <c r="B10" s="169" t="s">
        <v>268</v>
      </c>
      <c r="C10" s="175" t="s">
        <v>269</v>
      </c>
      <c r="D10" s="170" t="s">
        <v>267</v>
      </c>
      <c r="E10" s="171">
        <v>3</v>
      </c>
      <c r="F10" s="172"/>
      <c r="G10" s="172">
        <f t="shared" si="0"/>
        <v>0</v>
      </c>
      <c r="H10" s="172">
        <v>234.16</v>
      </c>
      <c r="I10" s="172">
        <f t="shared" si="1"/>
        <v>702.48</v>
      </c>
      <c r="J10" s="172">
        <v>1504.84</v>
      </c>
      <c r="K10" s="172">
        <f t="shared" si="2"/>
        <v>4514.5200000000004</v>
      </c>
      <c r="L10" s="172">
        <v>21</v>
      </c>
      <c r="M10" s="172">
        <f t="shared" si="3"/>
        <v>0</v>
      </c>
      <c r="N10" s="172">
        <v>0.17272999999999999</v>
      </c>
      <c r="O10" s="172">
        <f t="shared" si="4"/>
        <v>0.52</v>
      </c>
      <c r="P10" s="172">
        <v>0</v>
      </c>
      <c r="Q10" s="173">
        <f t="shared" si="5"/>
        <v>0</v>
      </c>
      <c r="R10" s="154"/>
      <c r="S10" s="154" t="s">
        <v>212</v>
      </c>
      <c r="T10" s="154" t="s">
        <v>213</v>
      </c>
      <c r="U10" s="154">
        <v>1.9510000000000001</v>
      </c>
      <c r="V10" s="154">
        <f t="shared" si="6"/>
        <v>5.85</v>
      </c>
      <c r="W10" s="154"/>
      <c r="X10" s="154" t="s">
        <v>214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215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68">
        <v>3</v>
      </c>
      <c r="B11" s="169" t="s">
        <v>270</v>
      </c>
      <c r="C11" s="175" t="s">
        <v>271</v>
      </c>
      <c r="D11" s="170" t="s">
        <v>267</v>
      </c>
      <c r="E11" s="171">
        <v>1.01</v>
      </c>
      <c r="F11" s="172"/>
      <c r="G11" s="172">
        <f t="shared" si="0"/>
        <v>0</v>
      </c>
      <c r="H11" s="172">
        <v>40200</v>
      </c>
      <c r="I11" s="172">
        <f t="shared" si="1"/>
        <v>40602</v>
      </c>
      <c r="J11" s="172">
        <v>0</v>
      </c>
      <c r="K11" s="172">
        <f t="shared" si="2"/>
        <v>0</v>
      </c>
      <c r="L11" s="172">
        <v>21</v>
      </c>
      <c r="M11" s="172">
        <f t="shared" si="3"/>
        <v>0</v>
      </c>
      <c r="N11" s="172">
        <v>5.8040000000000003</v>
      </c>
      <c r="O11" s="172">
        <f t="shared" si="4"/>
        <v>5.86</v>
      </c>
      <c r="P11" s="172">
        <v>0</v>
      </c>
      <c r="Q11" s="173">
        <f t="shared" si="5"/>
        <v>0</v>
      </c>
      <c r="R11" s="154"/>
      <c r="S11" s="154" t="s">
        <v>231</v>
      </c>
      <c r="T11" s="154" t="s">
        <v>236</v>
      </c>
      <c r="U11" s="154">
        <v>0</v>
      </c>
      <c r="V11" s="154">
        <f t="shared" si="6"/>
        <v>0</v>
      </c>
      <c r="W11" s="154"/>
      <c r="X11" s="154" t="s">
        <v>272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273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68">
        <v>4</v>
      </c>
      <c r="B12" s="169" t="s">
        <v>274</v>
      </c>
      <c r="C12" s="175" t="s">
        <v>275</v>
      </c>
      <c r="D12" s="170" t="s">
        <v>267</v>
      </c>
      <c r="E12" s="171">
        <v>1.01</v>
      </c>
      <c r="F12" s="172"/>
      <c r="G12" s="172">
        <f t="shared" si="0"/>
        <v>0</v>
      </c>
      <c r="H12" s="172">
        <v>39400</v>
      </c>
      <c r="I12" s="172">
        <f t="shared" si="1"/>
        <v>39794</v>
      </c>
      <c r="J12" s="172">
        <v>0</v>
      </c>
      <c r="K12" s="172">
        <f t="shared" si="2"/>
        <v>0</v>
      </c>
      <c r="L12" s="172">
        <v>21</v>
      </c>
      <c r="M12" s="172">
        <f t="shared" si="3"/>
        <v>0</v>
      </c>
      <c r="N12" s="172">
        <v>5.681</v>
      </c>
      <c r="O12" s="172">
        <f t="shared" si="4"/>
        <v>5.74</v>
      </c>
      <c r="P12" s="172">
        <v>0</v>
      </c>
      <c r="Q12" s="173">
        <f t="shared" si="5"/>
        <v>0</v>
      </c>
      <c r="R12" s="154"/>
      <c r="S12" s="154" t="s">
        <v>231</v>
      </c>
      <c r="T12" s="154" t="s">
        <v>236</v>
      </c>
      <c r="U12" s="154">
        <v>0</v>
      </c>
      <c r="V12" s="154">
        <f t="shared" si="6"/>
        <v>0</v>
      </c>
      <c r="W12" s="154"/>
      <c r="X12" s="154" t="s">
        <v>272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273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68">
        <v>5</v>
      </c>
      <c r="B13" s="169" t="s">
        <v>276</v>
      </c>
      <c r="C13" s="175" t="s">
        <v>277</v>
      </c>
      <c r="D13" s="170" t="s">
        <v>267</v>
      </c>
      <c r="E13" s="171">
        <v>1.01</v>
      </c>
      <c r="F13" s="172"/>
      <c r="G13" s="172">
        <f t="shared" si="0"/>
        <v>0</v>
      </c>
      <c r="H13" s="172">
        <v>45000</v>
      </c>
      <c r="I13" s="172">
        <f t="shared" si="1"/>
        <v>45450</v>
      </c>
      <c r="J13" s="172">
        <v>0</v>
      </c>
      <c r="K13" s="172">
        <f t="shared" si="2"/>
        <v>0</v>
      </c>
      <c r="L13" s="172">
        <v>21</v>
      </c>
      <c r="M13" s="172">
        <f t="shared" si="3"/>
        <v>0</v>
      </c>
      <c r="N13" s="172">
        <v>6.5010000000000003</v>
      </c>
      <c r="O13" s="172">
        <f t="shared" si="4"/>
        <v>6.57</v>
      </c>
      <c r="P13" s="172">
        <v>0</v>
      </c>
      <c r="Q13" s="173">
        <f t="shared" si="5"/>
        <v>0</v>
      </c>
      <c r="R13" s="154"/>
      <c r="S13" s="154" t="s">
        <v>231</v>
      </c>
      <c r="T13" s="154" t="s">
        <v>236</v>
      </c>
      <c r="U13" s="154">
        <v>0</v>
      </c>
      <c r="V13" s="154">
        <f t="shared" si="6"/>
        <v>0</v>
      </c>
      <c r="W13" s="154"/>
      <c r="X13" s="154" t="s">
        <v>272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273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68">
        <v>6</v>
      </c>
      <c r="B14" s="169" t="s">
        <v>278</v>
      </c>
      <c r="C14" s="175" t="s">
        <v>279</v>
      </c>
      <c r="D14" s="170" t="s">
        <v>267</v>
      </c>
      <c r="E14" s="171">
        <v>1.01</v>
      </c>
      <c r="F14" s="172"/>
      <c r="G14" s="172">
        <f t="shared" si="0"/>
        <v>0</v>
      </c>
      <c r="H14" s="172">
        <v>17500</v>
      </c>
      <c r="I14" s="172">
        <f t="shared" si="1"/>
        <v>17675</v>
      </c>
      <c r="J14" s="172">
        <v>0</v>
      </c>
      <c r="K14" s="172">
        <f t="shared" si="2"/>
        <v>0</v>
      </c>
      <c r="L14" s="172">
        <v>21</v>
      </c>
      <c r="M14" s="172">
        <f t="shared" si="3"/>
        <v>0</v>
      </c>
      <c r="N14" s="172">
        <v>2.4489999999999998</v>
      </c>
      <c r="O14" s="172">
        <f t="shared" si="4"/>
        <v>2.4700000000000002</v>
      </c>
      <c r="P14" s="172">
        <v>0</v>
      </c>
      <c r="Q14" s="173">
        <f t="shared" si="5"/>
        <v>0</v>
      </c>
      <c r="R14" s="154"/>
      <c r="S14" s="154" t="s">
        <v>231</v>
      </c>
      <c r="T14" s="154" t="s">
        <v>236</v>
      </c>
      <c r="U14" s="154">
        <v>0</v>
      </c>
      <c r="V14" s="154">
        <f t="shared" si="6"/>
        <v>0</v>
      </c>
      <c r="W14" s="154"/>
      <c r="X14" s="154" t="s">
        <v>272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273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6" t="s">
        <v>207</v>
      </c>
      <c r="B15" s="157" t="s">
        <v>96</v>
      </c>
      <c r="C15" s="174" t="s">
        <v>97</v>
      </c>
      <c r="D15" s="158"/>
      <c r="E15" s="159"/>
      <c r="F15" s="160"/>
      <c r="G15" s="160">
        <f>SUMIF(AG16:AG43,"&lt;&gt;NOR",G16:G43)</f>
        <v>0</v>
      </c>
      <c r="H15" s="160"/>
      <c r="I15" s="160">
        <f>SUM(I16:I43)</f>
        <v>4562834.8</v>
      </c>
      <c r="J15" s="160"/>
      <c r="K15" s="160">
        <f>SUM(K16:K43)</f>
        <v>373548.2</v>
      </c>
      <c r="L15" s="160"/>
      <c r="M15" s="160">
        <f>SUM(M16:M43)</f>
        <v>0</v>
      </c>
      <c r="N15" s="160"/>
      <c r="O15" s="160">
        <f>SUM(O16:O43)</f>
        <v>744.42000000000007</v>
      </c>
      <c r="P15" s="160"/>
      <c r="Q15" s="161">
        <f>SUM(Q16:Q43)</f>
        <v>0</v>
      </c>
      <c r="R15" s="155"/>
      <c r="S15" s="155"/>
      <c r="T15" s="155"/>
      <c r="U15" s="155"/>
      <c r="V15" s="155">
        <f>SUM(V16:V43)</f>
        <v>343.54</v>
      </c>
      <c r="W15" s="155"/>
      <c r="X15" s="155"/>
      <c r="AG15" t="s">
        <v>208</v>
      </c>
    </row>
    <row r="16" spans="1:60" outlineLevel="1" x14ac:dyDescent="0.2">
      <c r="A16" s="168">
        <v>7</v>
      </c>
      <c r="B16" s="169" t="s">
        <v>280</v>
      </c>
      <c r="C16" s="175" t="s">
        <v>281</v>
      </c>
      <c r="D16" s="170" t="s">
        <v>267</v>
      </c>
      <c r="E16" s="171">
        <v>8</v>
      </c>
      <c r="F16" s="172"/>
      <c r="G16" s="172">
        <f t="shared" ref="G16:G43" si="7">ROUND(E16*F16,2)</f>
        <v>0</v>
      </c>
      <c r="H16" s="172">
        <v>1640.51</v>
      </c>
      <c r="I16" s="172">
        <f t="shared" ref="I16:I43" si="8">ROUND(E16*H16,2)</f>
        <v>13124.08</v>
      </c>
      <c r="J16" s="172">
        <v>7099.49</v>
      </c>
      <c r="K16" s="172">
        <f t="shared" ref="K16:K43" si="9">ROUND(E16*J16,2)</f>
        <v>56795.92</v>
      </c>
      <c r="L16" s="172">
        <v>21</v>
      </c>
      <c r="M16" s="172">
        <f t="shared" ref="M16:M43" si="10">G16*(1+L16/100)</f>
        <v>0</v>
      </c>
      <c r="N16" s="172">
        <v>1.4762999999999999</v>
      </c>
      <c r="O16" s="172">
        <f t="shared" ref="O16:O43" si="11">ROUND(E16*N16,2)</f>
        <v>11.81</v>
      </c>
      <c r="P16" s="172">
        <v>0</v>
      </c>
      <c r="Q16" s="173">
        <f t="shared" ref="Q16:Q43" si="12">ROUND(E16*P16,2)</f>
        <v>0</v>
      </c>
      <c r="R16" s="154"/>
      <c r="S16" s="154" t="s">
        <v>212</v>
      </c>
      <c r="T16" s="154" t="s">
        <v>213</v>
      </c>
      <c r="U16" s="154">
        <v>7.4610000000000003</v>
      </c>
      <c r="V16" s="154">
        <f t="shared" ref="V16:V43" si="13">ROUND(E16*U16,2)</f>
        <v>59.69</v>
      </c>
      <c r="W16" s="154"/>
      <c r="X16" s="154" t="s">
        <v>214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215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68">
        <v>8</v>
      </c>
      <c r="B17" s="169" t="s">
        <v>282</v>
      </c>
      <c r="C17" s="175" t="s">
        <v>283</v>
      </c>
      <c r="D17" s="170" t="s">
        <v>267</v>
      </c>
      <c r="E17" s="171">
        <v>4</v>
      </c>
      <c r="F17" s="172"/>
      <c r="G17" s="172">
        <f t="shared" si="7"/>
        <v>0</v>
      </c>
      <c r="H17" s="172">
        <v>1658.98</v>
      </c>
      <c r="I17" s="172">
        <f t="shared" si="8"/>
        <v>6635.92</v>
      </c>
      <c r="J17" s="172">
        <v>8001.02</v>
      </c>
      <c r="K17" s="172">
        <f t="shared" si="9"/>
        <v>32004.080000000002</v>
      </c>
      <c r="L17" s="172">
        <v>21</v>
      </c>
      <c r="M17" s="172">
        <f t="shared" si="10"/>
        <v>0</v>
      </c>
      <c r="N17" s="172">
        <v>1.4779500000000001</v>
      </c>
      <c r="O17" s="172">
        <f t="shared" si="11"/>
        <v>5.91</v>
      </c>
      <c r="P17" s="172">
        <v>0</v>
      </c>
      <c r="Q17" s="173">
        <f t="shared" si="12"/>
        <v>0</v>
      </c>
      <c r="R17" s="154"/>
      <c r="S17" s="154" t="s">
        <v>212</v>
      </c>
      <c r="T17" s="154" t="s">
        <v>213</v>
      </c>
      <c r="U17" s="154">
        <v>8.3940000000000001</v>
      </c>
      <c r="V17" s="154">
        <f t="shared" si="13"/>
        <v>33.58</v>
      </c>
      <c r="W17" s="154"/>
      <c r="X17" s="154" t="s">
        <v>214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215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68">
        <v>9</v>
      </c>
      <c r="B18" s="169" t="s">
        <v>284</v>
      </c>
      <c r="C18" s="175" t="s">
        <v>285</v>
      </c>
      <c r="D18" s="170" t="s">
        <v>267</v>
      </c>
      <c r="E18" s="171">
        <v>24</v>
      </c>
      <c r="F18" s="172"/>
      <c r="G18" s="172">
        <f t="shared" si="7"/>
        <v>0</v>
      </c>
      <c r="H18" s="172">
        <v>0</v>
      </c>
      <c r="I18" s="172">
        <f t="shared" si="8"/>
        <v>0</v>
      </c>
      <c r="J18" s="172">
        <v>10700</v>
      </c>
      <c r="K18" s="172">
        <f t="shared" si="9"/>
        <v>256800</v>
      </c>
      <c r="L18" s="172">
        <v>21</v>
      </c>
      <c r="M18" s="172">
        <f t="shared" si="10"/>
        <v>0</v>
      </c>
      <c r="N18" s="172">
        <v>1.4159999999999999</v>
      </c>
      <c r="O18" s="172">
        <f t="shared" si="11"/>
        <v>33.979999999999997</v>
      </c>
      <c r="P18" s="172">
        <v>0</v>
      </c>
      <c r="Q18" s="173">
        <f t="shared" si="12"/>
        <v>0</v>
      </c>
      <c r="R18" s="154"/>
      <c r="S18" s="154" t="s">
        <v>231</v>
      </c>
      <c r="T18" s="154" t="s">
        <v>286</v>
      </c>
      <c r="U18" s="154">
        <v>9.327</v>
      </c>
      <c r="V18" s="154">
        <f t="shared" si="13"/>
        <v>223.85</v>
      </c>
      <c r="W18" s="154"/>
      <c r="X18" s="154" t="s">
        <v>214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215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68">
        <v>10</v>
      </c>
      <c r="B19" s="169" t="s">
        <v>287</v>
      </c>
      <c r="C19" s="175" t="s">
        <v>288</v>
      </c>
      <c r="D19" s="170" t="s">
        <v>267</v>
      </c>
      <c r="E19" s="171">
        <v>7</v>
      </c>
      <c r="F19" s="172"/>
      <c r="G19" s="172">
        <f t="shared" si="7"/>
        <v>0</v>
      </c>
      <c r="H19" s="172">
        <v>42.4</v>
      </c>
      <c r="I19" s="172">
        <f t="shared" si="8"/>
        <v>296.8</v>
      </c>
      <c r="J19" s="172">
        <v>3992.6</v>
      </c>
      <c r="K19" s="172">
        <f t="shared" si="9"/>
        <v>27948.2</v>
      </c>
      <c r="L19" s="172">
        <v>21</v>
      </c>
      <c r="M19" s="172">
        <f t="shared" si="10"/>
        <v>0</v>
      </c>
      <c r="N19" s="172">
        <v>3.2079999999999997E-2</v>
      </c>
      <c r="O19" s="172">
        <f t="shared" si="11"/>
        <v>0.22</v>
      </c>
      <c r="P19" s="172">
        <v>0</v>
      </c>
      <c r="Q19" s="173">
        <f t="shared" si="12"/>
        <v>0</v>
      </c>
      <c r="R19" s="154"/>
      <c r="S19" s="154" t="s">
        <v>212</v>
      </c>
      <c r="T19" s="154" t="s">
        <v>213</v>
      </c>
      <c r="U19" s="154">
        <v>3.774</v>
      </c>
      <c r="V19" s="154">
        <f t="shared" si="13"/>
        <v>26.42</v>
      </c>
      <c r="W19" s="154"/>
      <c r="X19" s="154" t="s">
        <v>214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215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68">
        <v>11</v>
      </c>
      <c r="B20" s="169" t="s">
        <v>289</v>
      </c>
      <c r="C20" s="175" t="s">
        <v>290</v>
      </c>
      <c r="D20" s="170" t="s">
        <v>267</v>
      </c>
      <c r="E20" s="171">
        <v>4.04</v>
      </c>
      <c r="F20" s="172"/>
      <c r="G20" s="172">
        <f t="shared" si="7"/>
        <v>0</v>
      </c>
      <c r="H20" s="172">
        <v>115000</v>
      </c>
      <c r="I20" s="172">
        <f t="shared" si="8"/>
        <v>464600</v>
      </c>
      <c r="J20" s="172">
        <v>0</v>
      </c>
      <c r="K20" s="172">
        <f t="shared" si="9"/>
        <v>0</v>
      </c>
      <c r="L20" s="172">
        <v>21</v>
      </c>
      <c r="M20" s="172">
        <f t="shared" si="10"/>
        <v>0</v>
      </c>
      <c r="N20" s="172">
        <v>17.584</v>
      </c>
      <c r="O20" s="172">
        <f t="shared" si="11"/>
        <v>71.040000000000006</v>
      </c>
      <c r="P20" s="172">
        <v>0</v>
      </c>
      <c r="Q20" s="173">
        <f t="shared" si="12"/>
        <v>0</v>
      </c>
      <c r="R20" s="154"/>
      <c r="S20" s="154" t="s">
        <v>231</v>
      </c>
      <c r="T20" s="154" t="s">
        <v>236</v>
      </c>
      <c r="U20" s="154">
        <v>0</v>
      </c>
      <c r="V20" s="154">
        <f t="shared" si="13"/>
        <v>0</v>
      </c>
      <c r="W20" s="154"/>
      <c r="X20" s="154" t="s">
        <v>272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273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68">
        <v>12</v>
      </c>
      <c r="B21" s="169" t="s">
        <v>291</v>
      </c>
      <c r="C21" s="175" t="s">
        <v>292</v>
      </c>
      <c r="D21" s="170" t="s">
        <v>267</v>
      </c>
      <c r="E21" s="171">
        <v>9.09</v>
      </c>
      <c r="F21" s="172"/>
      <c r="G21" s="172">
        <f t="shared" si="7"/>
        <v>0</v>
      </c>
      <c r="H21" s="172">
        <v>127500</v>
      </c>
      <c r="I21" s="172">
        <f t="shared" si="8"/>
        <v>1158975</v>
      </c>
      <c r="J21" s="172">
        <v>0</v>
      </c>
      <c r="K21" s="172">
        <f t="shared" si="9"/>
        <v>0</v>
      </c>
      <c r="L21" s="172">
        <v>21</v>
      </c>
      <c r="M21" s="172">
        <f t="shared" si="10"/>
        <v>0</v>
      </c>
      <c r="N21" s="172">
        <v>19.483000000000001</v>
      </c>
      <c r="O21" s="172">
        <f t="shared" si="11"/>
        <v>177.1</v>
      </c>
      <c r="P21" s="172">
        <v>0</v>
      </c>
      <c r="Q21" s="173">
        <f t="shared" si="12"/>
        <v>0</v>
      </c>
      <c r="R21" s="154"/>
      <c r="S21" s="154" t="s">
        <v>231</v>
      </c>
      <c r="T21" s="154" t="s">
        <v>236</v>
      </c>
      <c r="U21" s="154">
        <v>0</v>
      </c>
      <c r="V21" s="154">
        <f t="shared" si="13"/>
        <v>0</v>
      </c>
      <c r="W21" s="154"/>
      <c r="X21" s="154" t="s">
        <v>272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273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68">
        <v>13</v>
      </c>
      <c r="B22" s="169" t="s">
        <v>293</v>
      </c>
      <c r="C22" s="175" t="s">
        <v>294</v>
      </c>
      <c r="D22" s="170" t="s">
        <v>267</v>
      </c>
      <c r="E22" s="171">
        <v>9.09</v>
      </c>
      <c r="F22" s="172"/>
      <c r="G22" s="172">
        <f t="shared" si="7"/>
        <v>0</v>
      </c>
      <c r="H22" s="172">
        <v>127500</v>
      </c>
      <c r="I22" s="172">
        <f t="shared" si="8"/>
        <v>1158975</v>
      </c>
      <c r="J22" s="172">
        <v>0</v>
      </c>
      <c r="K22" s="172">
        <f t="shared" si="9"/>
        <v>0</v>
      </c>
      <c r="L22" s="172">
        <v>21</v>
      </c>
      <c r="M22" s="172">
        <f t="shared" si="10"/>
        <v>0</v>
      </c>
      <c r="N22" s="172">
        <v>19.483000000000001</v>
      </c>
      <c r="O22" s="172">
        <f t="shared" si="11"/>
        <v>177.1</v>
      </c>
      <c r="P22" s="172">
        <v>0</v>
      </c>
      <c r="Q22" s="173">
        <f t="shared" si="12"/>
        <v>0</v>
      </c>
      <c r="R22" s="154"/>
      <c r="S22" s="154" t="s">
        <v>231</v>
      </c>
      <c r="T22" s="154" t="s">
        <v>236</v>
      </c>
      <c r="U22" s="154">
        <v>0</v>
      </c>
      <c r="V22" s="154">
        <f t="shared" si="13"/>
        <v>0</v>
      </c>
      <c r="W22" s="154"/>
      <c r="X22" s="154" t="s">
        <v>272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273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68">
        <v>14</v>
      </c>
      <c r="B23" s="169" t="s">
        <v>295</v>
      </c>
      <c r="C23" s="175" t="s">
        <v>296</v>
      </c>
      <c r="D23" s="170" t="s">
        <v>267</v>
      </c>
      <c r="E23" s="171">
        <v>1.01</v>
      </c>
      <c r="F23" s="172"/>
      <c r="G23" s="172">
        <f t="shared" si="7"/>
        <v>0</v>
      </c>
      <c r="H23" s="172">
        <v>129200</v>
      </c>
      <c r="I23" s="172">
        <f t="shared" si="8"/>
        <v>130492</v>
      </c>
      <c r="J23" s="172">
        <v>0</v>
      </c>
      <c r="K23" s="172">
        <f t="shared" si="9"/>
        <v>0</v>
      </c>
      <c r="L23" s="172">
        <v>21</v>
      </c>
      <c r="M23" s="172">
        <f t="shared" si="10"/>
        <v>0</v>
      </c>
      <c r="N23" s="172">
        <v>19.745999999999999</v>
      </c>
      <c r="O23" s="172">
        <f t="shared" si="11"/>
        <v>19.940000000000001</v>
      </c>
      <c r="P23" s="172">
        <v>0</v>
      </c>
      <c r="Q23" s="173">
        <f t="shared" si="12"/>
        <v>0</v>
      </c>
      <c r="R23" s="154"/>
      <c r="S23" s="154" t="s">
        <v>231</v>
      </c>
      <c r="T23" s="154" t="s">
        <v>236</v>
      </c>
      <c r="U23" s="154">
        <v>0</v>
      </c>
      <c r="V23" s="154">
        <f t="shared" si="13"/>
        <v>0</v>
      </c>
      <c r="W23" s="154"/>
      <c r="X23" s="154" t="s">
        <v>272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273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68">
        <v>15</v>
      </c>
      <c r="B24" s="169" t="s">
        <v>297</v>
      </c>
      <c r="C24" s="175" t="s">
        <v>298</v>
      </c>
      <c r="D24" s="170" t="s">
        <v>267</v>
      </c>
      <c r="E24" s="171">
        <v>1.01</v>
      </c>
      <c r="F24" s="172"/>
      <c r="G24" s="172">
        <f t="shared" si="7"/>
        <v>0</v>
      </c>
      <c r="H24" s="172">
        <v>129200</v>
      </c>
      <c r="I24" s="172">
        <f t="shared" si="8"/>
        <v>130492</v>
      </c>
      <c r="J24" s="172">
        <v>0</v>
      </c>
      <c r="K24" s="172">
        <f t="shared" si="9"/>
        <v>0</v>
      </c>
      <c r="L24" s="172">
        <v>21</v>
      </c>
      <c r="M24" s="172">
        <f t="shared" si="10"/>
        <v>0</v>
      </c>
      <c r="N24" s="172">
        <v>19.745999999999999</v>
      </c>
      <c r="O24" s="172">
        <f t="shared" si="11"/>
        <v>19.940000000000001</v>
      </c>
      <c r="P24" s="172">
        <v>0</v>
      </c>
      <c r="Q24" s="173">
        <f t="shared" si="12"/>
        <v>0</v>
      </c>
      <c r="R24" s="154"/>
      <c r="S24" s="154" t="s">
        <v>231</v>
      </c>
      <c r="T24" s="154" t="s">
        <v>236</v>
      </c>
      <c r="U24" s="154">
        <v>0</v>
      </c>
      <c r="V24" s="154">
        <f t="shared" si="13"/>
        <v>0</v>
      </c>
      <c r="W24" s="154"/>
      <c r="X24" s="154" t="s">
        <v>272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273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68">
        <v>16</v>
      </c>
      <c r="B25" s="169" t="s">
        <v>299</v>
      </c>
      <c r="C25" s="175" t="s">
        <v>300</v>
      </c>
      <c r="D25" s="170" t="s">
        <v>267</v>
      </c>
      <c r="E25" s="171">
        <v>1.01</v>
      </c>
      <c r="F25" s="172"/>
      <c r="G25" s="172">
        <f t="shared" si="7"/>
        <v>0</v>
      </c>
      <c r="H25" s="172">
        <v>127500</v>
      </c>
      <c r="I25" s="172">
        <f t="shared" si="8"/>
        <v>128775</v>
      </c>
      <c r="J25" s="172">
        <v>0</v>
      </c>
      <c r="K25" s="172">
        <f t="shared" si="9"/>
        <v>0</v>
      </c>
      <c r="L25" s="172">
        <v>21</v>
      </c>
      <c r="M25" s="172">
        <f t="shared" si="10"/>
        <v>0</v>
      </c>
      <c r="N25" s="172">
        <v>19.495999999999999</v>
      </c>
      <c r="O25" s="172">
        <f t="shared" si="11"/>
        <v>19.690000000000001</v>
      </c>
      <c r="P25" s="172">
        <v>0</v>
      </c>
      <c r="Q25" s="173">
        <f t="shared" si="12"/>
        <v>0</v>
      </c>
      <c r="R25" s="154"/>
      <c r="S25" s="154" t="s">
        <v>231</v>
      </c>
      <c r="T25" s="154" t="s">
        <v>236</v>
      </c>
      <c r="U25" s="154">
        <v>0</v>
      </c>
      <c r="V25" s="154">
        <f t="shared" si="13"/>
        <v>0</v>
      </c>
      <c r="W25" s="154"/>
      <c r="X25" s="154" t="s">
        <v>272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273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68">
        <v>17</v>
      </c>
      <c r="B26" s="169" t="s">
        <v>301</v>
      </c>
      <c r="C26" s="175" t="s">
        <v>302</v>
      </c>
      <c r="D26" s="170" t="s">
        <v>267</v>
      </c>
      <c r="E26" s="171">
        <v>1.01</v>
      </c>
      <c r="F26" s="172"/>
      <c r="G26" s="172">
        <f t="shared" si="7"/>
        <v>0</v>
      </c>
      <c r="H26" s="172">
        <v>127500</v>
      </c>
      <c r="I26" s="172">
        <f t="shared" si="8"/>
        <v>128775</v>
      </c>
      <c r="J26" s="172">
        <v>0</v>
      </c>
      <c r="K26" s="172">
        <f t="shared" si="9"/>
        <v>0</v>
      </c>
      <c r="L26" s="172">
        <v>21</v>
      </c>
      <c r="M26" s="172">
        <f t="shared" si="10"/>
        <v>0</v>
      </c>
      <c r="N26" s="172">
        <v>19.495999999999999</v>
      </c>
      <c r="O26" s="172">
        <f t="shared" si="11"/>
        <v>19.690000000000001</v>
      </c>
      <c r="P26" s="172">
        <v>0</v>
      </c>
      <c r="Q26" s="173">
        <f t="shared" si="12"/>
        <v>0</v>
      </c>
      <c r="R26" s="154"/>
      <c r="S26" s="154" t="s">
        <v>231</v>
      </c>
      <c r="T26" s="154" t="s">
        <v>236</v>
      </c>
      <c r="U26" s="154">
        <v>0</v>
      </c>
      <c r="V26" s="154">
        <f t="shared" si="13"/>
        <v>0</v>
      </c>
      <c r="W26" s="154"/>
      <c r="X26" s="154" t="s">
        <v>272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273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68">
        <v>18</v>
      </c>
      <c r="B27" s="169" t="s">
        <v>303</v>
      </c>
      <c r="C27" s="175" t="s">
        <v>304</v>
      </c>
      <c r="D27" s="170" t="s">
        <v>267</v>
      </c>
      <c r="E27" s="171">
        <v>1.01</v>
      </c>
      <c r="F27" s="172"/>
      <c r="G27" s="172">
        <f t="shared" si="7"/>
        <v>0</v>
      </c>
      <c r="H27" s="172">
        <v>93900</v>
      </c>
      <c r="I27" s="172">
        <f t="shared" si="8"/>
        <v>94839</v>
      </c>
      <c r="J27" s="172">
        <v>0</v>
      </c>
      <c r="K27" s="172">
        <f t="shared" si="9"/>
        <v>0</v>
      </c>
      <c r="L27" s="172">
        <v>21</v>
      </c>
      <c r="M27" s="172">
        <f t="shared" si="10"/>
        <v>0</v>
      </c>
      <c r="N27" s="172">
        <v>14.351000000000001</v>
      </c>
      <c r="O27" s="172">
        <f t="shared" si="11"/>
        <v>14.49</v>
      </c>
      <c r="P27" s="172">
        <v>0</v>
      </c>
      <c r="Q27" s="173">
        <f t="shared" si="12"/>
        <v>0</v>
      </c>
      <c r="R27" s="154"/>
      <c r="S27" s="154" t="s">
        <v>231</v>
      </c>
      <c r="T27" s="154" t="s">
        <v>236</v>
      </c>
      <c r="U27" s="154">
        <v>0</v>
      </c>
      <c r="V27" s="154">
        <f t="shared" si="13"/>
        <v>0</v>
      </c>
      <c r="W27" s="154"/>
      <c r="X27" s="154" t="s">
        <v>272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273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68">
        <v>19</v>
      </c>
      <c r="B28" s="169" t="s">
        <v>305</v>
      </c>
      <c r="C28" s="175" t="s">
        <v>306</v>
      </c>
      <c r="D28" s="170" t="s">
        <v>267</v>
      </c>
      <c r="E28" s="171">
        <v>1.01</v>
      </c>
      <c r="F28" s="172"/>
      <c r="G28" s="172">
        <f t="shared" si="7"/>
        <v>0</v>
      </c>
      <c r="H28" s="172">
        <v>93900</v>
      </c>
      <c r="I28" s="172">
        <f t="shared" si="8"/>
        <v>94839</v>
      </c>
      <c r="J28" s="172">
        <v>0</v>
      </c>
      <c r="K28" s="172">
        <f t="shared" si="9"/>
        <v>0</v>
      </c>
      <c r="L28" s="172">
        <v>21</v>
      </c>
      <c r="M28" s="172">
        <f t="shared" si="10"/>
        <v>0</v>
      </c>
      <c r="N28" s="172">
        <v>14.351000000000001</v>
      </c>
      <c r="O28" s="172">
        <f t="shared" si="11"/>
        <v>14.49</v>
      </c>
      <c r="P28" s="172">
        <v>0</v>
      </c>
      <c r="Q28" s="173">
        <f t="shared" si="12"/>
        <v>0</v>
      </c>
      <c r="R28" s="154"/>
      <c r="S28" s="154" t="s">
        <v>231</v>
      </c>
      <c r="T28" s="154" t="s">
        <v>236</v>
      </c>
      <c r="U28" s="154">
        <v>0</v>
      </c>
      <c r="V28" s="154">
        <f t="shared" si="13"/>
        <v>0</v>
      </c>
      <c r="W28" s="154"/>
      <c r="X28" s="154" t="s">
        <v>272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273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20</v>
      </c>
      <c r="B29" s="169" t="s">
        <v>307</v>
      </c>
      <c r="C29" s="175" t="s">
        <v>308</v>
      </c>
      <c r="D29" s="170" t="s">
        <v>267</v>
      </c>
      <c r="E29" s="171">
        <v>1.01</v>
      </c>
      <c r="F29" s="172"/>
      <c r="G29" s="172">
        <f t="shared" si="7"/>
        <v>0</v>
      </c>
      <c r="H29" s="172">
        <v>94900</v>
      </c>
      <c r="I29" s="172">
        <f t="shared" si="8"/>
        <v>95849</v>
      </c>
      <c r="J29" s="172">
        <v>0</v>
      </c>
      <c r="K29" s="172">
        <f t="shared" si="9"/>
        <v>0</v>
      </c>
      <c r="L29" s="172">
        <v>21</v>
      </c>
      <c r="M29" s="172">
        <f t="shared" si="10"/>
        <v>0</v>
      </c>
      <c r="N29" s="172">
        <v>14.51</v>
      </c>
      <c r="O29" s="172">
        <f t="shared" si="11"/>
        <v>14.66</v>
      </c>
      <c r="P29" s="172">
        <v>0</v>
      </c>
      <c r="Q29" s="173">
        <f t="shared" si="12"/>
        <v>0</v>
      </c>
      <c r="R29" s="154"/>
      <c r="S29" s="154" t="s">
        <v>231</v>
      </c>
      <c r="T29" s="154" t="s">
        <v>236</v>
      </c>
      <c r="U29" s="154">
        <v>0</v>
      </c>
      <c r="V29" s="154">
        <f t="shared" si="13"/>
        <v>0</v>
      </c>
      <c r="W29" s="154"/>
      <c r="X29" s="154" t="s">
        <v>272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273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68">
        <v>21</v>
      </c>
      <c r="B30" s="169" t="s">
        <v>309</v>
      </c>
      <c r="C30" s="175" t="s">
        <v>310</v>
      </c>
      <c r="D30" s="170" t="s">
        <v>267</v>
      </c>
      <c r="E30" s="171">
        <v>1.01</v>
      </c>
      <c r="F30" s="172"/>
      <c r="G30" s="172">
        <f t="shared" si="7"/>
        <v>0</v>
      </c>
      <c r="H30" s="172">
        <v>94900</v>
      </c>
      <c r="I30" s="172">
        <f t="shared" si="8"/>
        <v>95849</v>
      </c>
      <c r="J30" s="172">
        <v>0</v>
      </c>
      <c r="K30" s="172">
        <f t="shared" si="9"/>
        <v>0</v>
      </c>
      <c r="L30" s="172">
        <v>21</v>
      </c>
      <c r="M30" s="172">
        <f t="shared" si="10"/>
        <v>0</v>
      </c>
      <c r="N30" s="172">
        <v>14.51</v>
      </c>
      <c r="O30" s="172">
        <f t="shared" si="11"/>
        <v>14.66</v>
      </c>
      <c r="P30" s="172">
        <v>0</v>
      </c>
      <c r="Q30" s="173">
        <f t="shared" si="12"/>
        <v>0</v>
      </c>
      <c r="R30" s="154"/>
      <c r="S30" s="154" t="s">
        <v>231</v>
      </c>
      <c r="T30" s="154" t="s">
        <v>236</v>
      </c>
      <c r="U30" s="154">
        <v>0</v>
      </c>
      <c r="V30" s="154">
        <f t="shared" si="13"/>
        <v>0</v>
      </c>
      <c r="W30" s="154"/>
      <c r="X30" s="154" t="s">
        <v>272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273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68">
        <v>22</v>
      </c>
      <c r="B31" s="169" t="s">
        <v>311</v>
      </c>
      <c r="C31" s="175" t="s">
        <v>312</v>
      </c>
      <c r="D31" s="170" t="s">
        <v>267</v>
      </c>
      <c r="E31" s="171">
        <v>1.01</v>
      </c>
      <c r="F31" s="172"/>
      <c r="G31" s="172">
        <f t="shared" si="7"/>
        <v>0</v>
      </c>
      <c r="H31" s="172">
        <v>131700</v>
      </c>
      <c r="I31" s="172">
        <f t="shared" si="8"/>
        <v>133017</v>
      </c>
      <c r="J31" s="172">
        <v>0</v>
      </c>
      <c r="K31" s="172">
        <f t="shared" si="9"/>
        <v>0</v>
      </c>
      <c r="L31" s="172">
        <v>21</v>
      </c>
      <c r="M31" s="172">
        <f t="shared" si="10"/>
        <v>0</v>
      </c>
      <c r="N31" s="172">
        <v>20.13</v>
      </c>
      <c r="O31" s="172">
        <f t="shared" si="11"/>
        <v>20.329999999999998</v>
      </c>
      <c r="P31" s="172">
        <v>0</v>
      </c>
      <c r="Q31" s="173">
        <f t="shared" si="12"/>
        <v>0</v>
      </c>
      <c r="R31" s="154"/>
      <c r="S31" s="154" t="s">
        <v>231</v>
      </c>
      <c r="T31" s="154" t="s">
        <v>236</v>
      </c>
      <c r="U31" s="154">
        <v>0</v>
      </c>
      <c r="V31" s="154">
        <f t="shared" si="13"/>
        <v>0</v>
      </c>
      <c r="W31" s="154"/>
      <c r="X31" s="154" t="s">
        <v>272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273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68">
        <v>23</v>
      </c>
      <c r="B32" s="169" t="s">
        <v>313</v>
      </c>
      <c r="C32" s="175" t="s">
        <v>314</v>
      </c>
      <c r="D32" s="170" t="s">
        <v>267</v>
      </c>
      <c r="E32" s="171">
        <v>1.01</v>
      </c>
      <c r="F32" s="172"/>
      <c r="G32" s="172">
        <f t="shared" si="7"/>
        <v>0</v>
      </c>
      <c r="H32" s="172">
        <v>133300</v>
      </c>
      <c r="I32" s="172">
        <f t="shared" si="8"/>
        <v>134633</v>
      </c>
      <c r="J32" s="172">
        <v>0</v>
      </c>
      <c r="K32" s="172">
        <f t="shared" si="9"/>
        <v>0</v>
      </c>
      <c r="L32" s="172">
        <v>21</v>
      </c>
      <c r="M32" s="172">
        <f t="shared" si="10"/>
        <v>0</v>
      </c>
      <c r="N32" s="172">
        <v>20.38</v>
      </c>
      <c r="O32" s="172">
        <f t="shared" si="11"/>
        <v>20.58</v>
      </c>
      <c r="P32" s="172">
        <v>0</v>
      </c>
      <c r="Q32" s="173">
        <f t="shared" si="12"/>
        <v>0</v>
      </c>
      <c r="R32" s="154"/>
      <c r="S32" s="154" t="s">
        <v>231</v>
      </c>
      <c r="T32" s="154" t="s">
        <v>236</v>
      </c>
      <c r="U32" s="154">
        <v>0</v>
      </c>
      <c r="V32" s="154">
        <f t="shared" si="13"/>
        <v>0</v>
      </c>
      <c r="W32" s="154"/>
      <c r="X32" s="154" t="s">
        <v>272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273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68">
        <v>24</v>
      </c>
      <c r="B33" s="169" t="s">
        <v>315</v>
      </c>
      <c r="C33" s="175" t="s">
        <v>316</v>
      </c>
      <c r="D33" s="170" t="s">
        <v>267</v>
      </c>
      <c r="E33" s="171">
        <v>1.01</v>
      </c>
      <c r="F33" s="172"/>
      <c r="G33" s="172">
        <f t="shared" si="7"/>
        <v>0</v>
      </c>
      <c r="H33" s="172">
        <v>96100</v>
      </c>
      <c r="I33" s="172">
        <f t="shared" si="8"/>
        <v>97061</v>
      </c>
      <c r="J33" s="172">
        <v>0</v>
      </c>
      <c r="K33" s="172">
        <f t="shared" si="9"/>
        <v>0</v>
      </c>
      <c r="L33" s="172">
        <v>21</v>
      </c>
      <c r="M33" s="172">
        <f t="shared" si="10"/>
        <v>0</v>
      </c>
      <c r="N33" s="172">
        <v>14.692</v>
      </c>
      <c r="O33" s="172">
        <f t="shared" si="11"/>
        <v>14.84</v>
      </c>
      <c r="P33" s="172">
        <v>0</v>
      </c>
      <c r="Q33" s="173">
        <f t="shared" si="12"/>
        <v>0</v>
      </c>
      <c r="R33" s="154"/>
      <c r="S33" s="154" t="s">
        <v>231</v>
      </c>
      <c r="T33" s="154" t="s">
        <v>236</v>
      </c>
      <c r="U33" s="154">
        <v>0</v>
      </c>
      <c r="V33" s="154">
        <f t="shared" si="13"/>
        <v>0</v>
      </c>
      <c r="W33" s="154"/>
      <c r="X33" s="154" t="s">
        <v>272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273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68">
        <v>25</v>
      </c>
      <c r="B34" s="169" t="s">
        <v>317</v>
      </c>
      <c r="C34" s="175" t="s">
        <v>318</v>
      </c>
      <c r="D34" s="170" t="s">
        <v>267</v>
      </c>
      <c r="E34" s="171">
        <v>1.01</v>
      </c>
      <c r="F34" s="172"/>
      <c r="G34" s="172">
        <f t="shared" si="7"/>
        <v>0</v>
      </c>
      <c r="H34" s="172">
        <v>96100</v>
      </c>
      <c r="I34" s="172">
        <f t="shared" si="8"/>
        <v>97061</v>
      </c>
      <c r="J34" s="172">
        <v>0</v>
      </c>
      <c r="K34" s="172">
        <f t="shared" si="9"/>
        <v>0</v>
      </c>
      <c r="L34" s="172">
        <v>21</v>
      </c>
      <c r="M34" s="172">
        <f t="shared" si="10"/>
        <v>0</v>
      </c>
      <c r="N34" s="172">
        <v>14.692</v>
      </c>
      <c r="O34" s="172">
        <f t="shared" si="11"/>
        <v>14.84</v>
      </c>
      <c r="P34" s="172">
        <v>0</v>
      </c>
      <c r="Q34" s="173">
        <f t="shared" si="12"/>
        <v>0</v>
      </c>
      <c r="R34" s="154"/>
      <c r="S34" s="154" t="s">
        <v>231</v>
      </c>
      <c r="T34" s="154" t="s">
        <v>236</v>
      </c>
      <c r="U34" s="154">
        <v>0</v>
      </c>
      <c r="V34" s="154">
        <f t="shared" si="13"/>
        <v>0</v>
      </c>
      <c r="W34" s="154"/>
      <c r="X34" s="154" t="s">
        <v>272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273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68">
        <v>26</v>
      </c>
      <c r="B35" s="169" t="s">
        <v>319</v>
      </c>
      <c r="C35" s="175" t="s">
        <v>320</v>
      </c>
      <c r="D35" s="170" t="s">
        <v>267</v>
      </c>
      <c r="E35" s="171">
        <v>1.01</v>
      </c>
      <c r="F35" s="172"/>
      <c r="G35" s="172">
        <f t="shared" si="7"/>
        <v>0</v>
      </c>
      <c r="H35" s="172">
        <v>95100</v>
      </c>
      <c r="I35" s="172">
        <f t="shared" si="8"/>
        <v>96051</v>
      </c>
      <c r="J35" s="172">
        <v>0</v>
      </c>
      <c r="K35" s="172">
        <f t="shared" si="9"/>
        <v>0</v>
      </c>
      <c r="L35" s="172">
        <v>21</v>
      </c>
      <c r="M35" s="172">
        <f t="shared" si="10"/>
        <v>0</v>
      </c>
      <c r="N35" s="172">
        <v>14.532999999999999</v>
      </c>
      <c r="O35" s="172">
        <f t="shared" si="11"/>
        <v>14.68</v>
      </c>
      <c r="P35" s="172">
        <v>0</v>
      </c>
      <c r="Q35" s="173">
        <f t="shared" si="12"/>
        <v>0</v>
      </c>
      <c r="R35" s="154"/>
      <c r="S35" s="154" t="s">
        <v>231</v>
      </c>
      <c r="T35" s="154" t="s">
        <v>236</v>
      </c>
      <c r="U35" s="154">
        <v>0</v>
      </c>
      <c r="V35" s="154">
        <f t="shared" si="13"/>
        <v>0</v>
      </c>
      <c r="W35" s="154"/>
      <c r="X35" s="154" t="s">
        <v>272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273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27</v>
      </c>
      <c r="B36" s="169" t="s">
        <v>321</v>
      </c>
      <c r="C36" s="175" t="s">
        <v>322</v>
      </c>
      <c r="D36" s="170" t="s">
        <v>267</v>
      </c>
      <c r="E36" s="171">
        <v>1.01</v>
      </c>
      <c r="F36" s="172"/>
      <c r="G36" s="172">
        <f t="shared" si="7"/>
        <v>0</v>
      </c>
      <c r="H36" s="172">
        <v>95100</v>
      </c>
      <c r="I36" s="172">
        <f t="shared" si="8"/>
        <v>96051</v>
      </c>
      <c r="J36" s="172">
        <v>0</v>
      </c>
      <c r="K36" s="172">
        <f t="shared" si="9"/>
        <v>0</v>
      </c>
      <c r="L36" s="172">
        <v>21</v>
      </c>
      <c r="M36" s="172">
        <f t="shared" si="10"/>
        <v>0</v>
      </c>
      <c r="N36" s="172">
        <v>14.532999999999999</v>
      </c>
      <c r="O36" s="172">
        <f t="shared" si="11"/>
        <v>14.68</v>
      </c>
      <c r="P36" s="172">
        <v>0</v>
      </c>
      <c r="Q36" s="173">
        <f t="shared" si="12"/>
        <v>0</v>
      </c>
      <c r="R36" s="154"/>
      <c r="S36" s="154" t="s">
        <v>231</v>
      </c>
      <c r="T36" s="154" t="s">
        <v>236</v>
      </c>
      <c r="U36" s="154">
        <v>0</v>
      </c>
      <c r="V36" s="154">
        <f t="shared" si="13"/>
        <v>0</v>
      </c>
      <c r="W36" s="154"/>
      <c r="X36" s="154" t="s">
        <v>272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273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68">
        <v>28</v>
      </c>
      <c r="B37" s="169" t="s">
        <v>323</v>
      </c>
      <c r="C37" s="175" t="s">
        <v>324</v>
      </c>
      <c r="D37" s="170" t="s">
        <v>267</v>
      </c>
      <c r="E37" s="171">
        <v>1.01</v>
      </c>
      <c r="F37" s="172"/>
      <c r="G37" s="172">
        <f t="shared" si="7"/>
        <v>0</v>
      </c>
      <c r="H37" s="172">
        <v>29200</v>
      </c>
      <c r="I37" s="172">
        <f t="shared" si="8"/>
        <v>29492</v>
      </c>
      <c r="J37" s="172">
        <v>0</v>
      </c>
      <c r="K37" s="172">
        <f t="shared" si="9"/>
        <v>0</v>
      </c>
      <c r="L37" s="172">
        <v>21</v>
      </c>
      <c r="M37" s="172">
        <f t="shared" si="10"/>
        <v>0</v>
      </c>
      <c r="N37" s="172">
        <v>4.2119999999999997</v>
      </c>
      <c r="O37" s="172">
        <f t="shared" si="11"/>
        <v>4.25</v>
      </c>
      <c r="P37" s="172">
        <v>0</v>
      </c>
      <c r="Q37" s="173">
        <f t="shared" si="12"/>
        <v>0</v>
      </c>
      <c r="R37" s="154"/>
      <c r="S37" s="154" t="s">
        <v>231</v>
      </c>
      <c r="T37" s="154" t="s">
        <v>236</v>
      </c>
      <c r="U37" s="154">
        <v>0</v>
      </c>
      <c r="V37" s="154">
        <f t="shared" si="13"/>
        <v>0</v>
      </c>
      <c r="W37" s="154"/>
      <c r="X37" s="154" t="s">
        <v>272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273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68">
        <v>29</v>
      </c>
      <c r="B38" s="169" t="s">
        <v>325</v>
      </c>
      <c r="C38" s="175" t="s">
        <v>326</v>
      </c>
      <c r="D38" s="170" t="s">
        <v>267</v>
      </c>
      <c r="E38" s="171">
        <v>1.01</v>
      </c>
      <c r="F38" s="172"/>
      <c r="G38" s="172">
        <f t="shared" si="7"/>
        <v>0</v>
      </c>
      <c r="H38" s="172">
        <v>29200</v>
      </c>
      <c r="I38" s="172">
        <f t="shared" si="8"/>
        <v>29492</v>
      </c>
      <c r="J38" s="172">
        <v>0</v>
      </c>
      <c r="K38" s="172">
        <f t="shared" si="9"/>
        <v>0</v>
      </c>
      <c r="L38" s="172">
        <v>21</v>
      </c>
      <c r="M38" s="172">
        <f t="shared" si="10"/>
        <v>0</v>
      </c>
      <c r="N38" s="172">
        <v>4.2119999999999997</v>
      </c>
      <c r="O38" s="172">
        <f t="shared" si="11"/>
        <v>4.25</v>
      </c>
      <c r="P38" s="172">
        <v>0</v>
      </c>
      <c r="Q38" s="173">
        <f t="shared" si="12"/>
        <v>0</v>
      </c>
      <c r="R38" s="154"/>
      <c r="S38" s="154" t="s">
        <v>231</v>
      </c>
      <c r="T38" s="154" t="s">
        <v>236</v>
      </c>
      <c r="U38" s="154">
        <v>0</v>
      </c>
      <c r="V38" s="154">
        <f t="shared" si="13"/>
        <v>0</v>
      </c>
      <c r="W38" s="154"/>
      <c r="X38" s="154" t="s">
        <v>272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273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68">
        <v>30</v>
      </c>
      <c r="B39" s="169" t="s">
        <v>327</v>
      </c>
      <c r="C39" s="175" t="s">
        <v>328</v>
      </c>
      <c r="D39" s="170" t="s">
        <v>267</v>
      </c>
      <c r="E39" s="171">
        <v>1.01</v>
      </c>
      <c r="F39" s="172"/>
      <c r="G39" s="172">
        <f t="shared" si="7"/>
        <v>0</v>
      </c>
      <c r="H39" s="172">
        <v>29200</v>
      </c>
      <c r="I39" s="172">
        <f t="shared" si="8"/>
        <v>29492</v>
      </c>
      <c r="J39" s="172">
        <v>0</v>
      </c>
      <c r="K39" s="172">
        <f t="shared" si="9"/>
        <v>0</v>
      </c>
      <c r="L39" s="172">
        <v>21</v>
      </c>
      <c r="M39" s="172">
        <f t="shared" si="10"/>
        <v>0</v>
      </c>
      <c r="N39" s="172">
        <v>4.2119999999999997</v>
      </c>
      <c r="O39" s="172">
        <f t="shared" si="11"/>
        <v>4.25</v>
      </c>
      <c r="P39" s="172">
        <v>0</v>
      </c>
      <c r="Q39" s="173">
        <f t="shared" si="12"/>
        <v>0</v>
      </c>
      <c r="R39" s="154"/>
      <c r="S39" s="154" t="s">
        <v>231</v>
      </c>
      <c r="T39" s="154" t="s">
        <v>236</v>
      </c>
      <c r="U39" s="154">
        <v>0</v>
      </c>
      <c r="V39" s="154">
        <f t="shared" si="13"/>
        <v>0</v>
      </c>
      <c r="W39" s="154"/>
      <c r="X39" s="154" t="s">
        <v>272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273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68">
        <v>31</v>
      </c>
      <c r="B40" s="169" t="s">
        <v>329</v>
      </c>
      <c r="C40" s="175" t="s">
        <v>330</v>
      </c>
      <c r="D40" s="170" t="s">
        <v>267</v>
      </c>
      <c r="E40" s="171">
        <v>1.01</v>
      </c>
      <c r="F40" s="172"/>
      <c r="G40" s="172">
        <f t="shared" si="7"/>
        <v>0</v>
      </c>
      <c r="H40" s="172">
        <v>29200</v>
      </c>
      <c r="I40" s="172">
        <f t="shared" si="8"/>
        <v>29492</v>
      </c>
      <c r="J40" s="172">
        <v>0</v>
      </c>
      <c r="K40" s="172">
        <f t="shared" si="9"/>
        <v>0</v>
      </c>
      <c r="L40" s="172">
        <v>21</v>
      </c>
      <c r="M40" s="172">
        <f t="shared" si="10"/>
        <v>0</v>
      </c>
      <c r="N40" s="172">
        <v>4.2119999999999997</v>
      </c>
      <c r="O40" s="172">
        <f t="shared" si="11"/>
        <v>4.25</v>
      </c>
      <c r="P40" s="172">
        <v>0</v>
      </c>
      <c r="Q40" s="173">
        <f t="shared" si="12"/>
        <v>0</v>
      </c>
      <c r="R40" s="154"/>
      <c r="S40" s="154" t="s">
        <v>231</v>
      </c>
      <c r="T40" s="154" t="s">
        <v>236</v>
      </c>
      <c r="U40" s="154">
        <v>0</v>
      </c>
      <c r="V40" s="154">
        <f t="shared" si="13"/>
        <v>0</v>
      </c>
      <c r="W40" s="154"/>
      <c r="X40" s="154" t="s">
        <v>272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273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68">
        <v>32</v>
      </c>
      <c r="B41" s="169" t="s">
        <v>331</v>
      </c>
      <c r="C41" s="175" t="s">
        <v>332</v>
      </c>
      <c r="D41" s="170" t="s">
        <v>267</v>
      </c>
      <c r="E41" s="171">
        <v>1.01</v>
      </c>
      <c r="F41" s="172"/>
      <c r="G41" s="172">
        <f t="shared" si="7"/>
        <v>0</v>
      </c>
      <c r="H41" s="172">
        <v>29200</v>
      </c>
      <c r="I41" s="172">
        <f t="shared" si="8"/>
        <v>29492</v>
      </c>
      <c r="J41" s="172">
        <v>0</v>
      </c>
      <c r="K41" s="172">
        <f t="shared" si="9"/>
        <v>0</v>
      </c>
      <c r="L41" s="172">
        <v>21</v>
      </c>
      <c r="M41" s="172">
        <f t="shared" si="10"/>
        <v>0</v>
      </c>
      <c r="N41" s="172">
        <v>4.2119999999999997</v>
      </c>
      <c r="O41" s="172">
        <f t="shared" si="11"/>
        <v>4.25</v>
      </c>
      <c r="P41" s="172">
        <v>0</v>
      </c>
      <c r="Q41" s="173">
        <f t="shared" si="12"/>
        <v>0</v>
      </c>
      <c r="R41" s="154"/>
      <c r="S41" s="154" t="s">
        <v>231</v>
      </c>
      <c r="T41" s="154" t="s">
        <v>236</v>
      </c>
      <c r="U41" s="154">
        <v>0</v>
      </c>
      <c r="V41" s="154">
        <f t="shared" si="13"/>
        <v>0</v>
      </c>
      <c r="W41" s="154"/>
      <c r="X41" s="154" t="s">
        <v>272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273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68">
        <v>33</v>
      </c>
      <c r="B42" s="169" t="s">
        <v>333</v>
      </c>
      <c r="C42" s="175" t="s">
        <v>334</v>
      </c>
      <c r="D42" s="170" t="s">
        <v>267</v>
      </c>
      <c r="E42" s="171">
        <v>1.01</v>
      </c>
      <c r="F42" s="172"/>
      <c r="G42" s="172">
        <f t="shared" si="7"/>
        <v>0</v>
      </c>
      <c r="H42" s="172">
        <v>29200</v>
      </c>
      <c r="I42" s="172">
        <f t="shared" si="8"/>
        <v>29492</v>
      </c>
      <c r="J42" s="172">
        <v>0</v>
      </c>
      <c r="K42" s="172">
        <f t="shared" si="9"/>
        <v>0</v>
      </c>
      <c r="L42" s="172">
        <v>21</v>
      </c>
      <c r="M42" s="172">
        <f t="shared" si="10"/>
        <v>0</v>
      </c>
      <c r="N42" s="172">
        <v>4.2119999999999997</v>
      </c>
      <c r="O42" s="172">
        <f t="shared" si="11"/>
        <v>4.25</v>
      </c>
      <c r="P42" s="172">
        <v>0</v>
      </c>
      <c r="Q42" s="173">
        <f t="shared" si="12"/>
        <v>0</v>
      </c>
      <c r="R42" s="154"/>
      <c r="S42" s="154" t="s">
        <v>231</v>
      </c>
      <c r="T42" s="154" t="s">
        <v>236</v>
      </c>
      <c r="U42" s="154">
        <v>0</v>
      </c>
      <c r="V42" s="154">
        <f t="shared" si="13"/>
        <v>0</v>
      </c>
      <c r="W42" s="154"/>
      <c r="X42" s="154" t="s">
        <v>272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273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68">
        <v>34</v>
      </c>
      <c r="B43" s="169" t="s">
        <v>335</v>
      </c>
      <c r="C43" s="175" t="s">
        <v>336</v>
      </c>
      <c r="D43" s="170" t="s">
        <v>267</v>
      </c>
      <c r="E43" s="171">
        <v>1.01</v>
      </c>
      <c r="F43" s="172"/>
      <c r="G43" s="172">
        <f t="shared" si="7"/>
        <v>0</v>
      </c>
      <c r="H43" s="172">
        <v>29200</v>
      </c>
      <c r="I43" s="172">
        <f t="shared" si="8"/>
        <v>29492</v>
      </c>
      <c r="J43" s="172">
        <v>0</v>
      </c>
      <c r="K43" s="172">
        <f t="shared" si="9"/>
        <v>0</v>
      </c>
      <c r="L43" s="172">
        <v>21</v>
      </c>
      <c r="M43" s="172">
        <f t="shared" si="10"/>
        <v>0</v>
      </c>
      <c r="N43" s="172">
        <v>4.2119999999999997</v>
      </c>
      <c r="O43" s="172">
        <f t="shared" si="11"/>
        <v>4.25</v>
      </c>
      <c r="P43" s="172">
        <v>0</v>
      </c>
      <c r="Q43" s="173">
        <f t="shared" si="12"/>
        <v>0</v>
      </c>
      <c r="R43" s="154"/>
      <c r="S43" s="154" t="s">
        <v>231</v>
      </c>
      <c r="T43" s="154" t="s">
        <v>236</v>
      </c>
      <c r="U43" s="154">
        <v>0</v>
      </c>
      <c r="V43" s="154">
        <f t="shared" si="13"/>
        <v>0</v>
      </c>
      <c r="W43" s="154"/>
      <c r="X43" s="154" t="s">
        <v>272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273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6" t="s">
        <v>207</v>
      </c>
      <c r="B44" s="157" t="s">
        <v>98</v>
      </c>
      <c r="C44" s="174" t="s">
        <v>99</v>
      </c>
      <c r="D44" s="158"/>
      <c r="E44" s="159"/>
      <c r="F44" s="160"/>
      <c r="G44" s="160">
        <f>SUMIF(AG45:AG48,"&lt;&gt;NOR",G45:G48)</f>
        <v>0</v>
      </c>
      <c r="H44" s="160"/>
      <c r="I44" s="160">
        <f>SUM(I45:I48)</f>
        <v>73683.09</v>
      </c>
      <c r="J44" s="160"/>
      <c r="K44" s="160">
        <f>SUM(K45:K48)</f>
        <v>5078.91</v>
      </c>
      <c r="L44" s="160"/>
      <c r="M44" s="160">
        <f>SUM(M45:M48)</f>
        <v>0</v>
      </c>
      <c r="N44" s="160"/>
      <c r="O44" s="160">
        <f>SUM(O45:O48)</f>
        <v>10.76</v>
      </c>
      <c r="P44" s="160"/>
      <c r="Q44" s="161">
        <f>SUM(Q45:Q48)</f>
        <v>0</v>
      </c>
      <c r="R44" s="155"/>
      <c r="S44" s="155"/>
      <c r="T44" s="155"/>
      <c r="U44" s="155"/>
      <c r="V44" s="155">
        <f>SUM(V45:V48)</f>
        <v>6.77</v>
      </c>
      <c r="W44" s="155"/>
      <c r="X44" s="155"/>
      <c r="AG44" t="s">
        <v>208</v>
      </c>
    </row>
    <row r="45" spans="1:60" outlineLevel="1" x14ac:dyDescent="0.2">
      <c r="A45" s="168">
        <v>35</v>
      </c>
      <c r="B45" s="169" t="s">
        <v>337</v>
      </c>
      <c r="C45" s="175" t="s">
        <v>338</v>
      </c>
      <c r="D45" s="170" t="s">
        <v>267</v>
      </c>
      <c r="E45" s="171">
        <v>3</v>
      </c>
      <c r="F45" s="172"/>
      <c r="G45" s="172">
        <f>ROUND(E45*F45,2)</f>
        <v>0</v>
      </c>
      <c r="H45" s="172">
        <v>119.03</v>
      </c>
      <c r="I45" s="172">
        <f>ROUND(E45*H45,2)</f>
        <v>357.09</v>
      </c>
      <c r="J45" s="172">
        <v>1692.97</v>
      </c>
      <c r="K45" s="172">
        <f>ROUND(E45*J45,2)</f>
        <v>5078.91</v>
      </c>
      <c r="L45" s="172">
        <v>21</v>
      </c>
      <c r="M45" s="172">
        <f>G45*(1+L45/100)</f>
        <v>0</v>
      </c>
      <c r="N45" s="172">
        <v>8.5650000000000004E-2</v>
      </c>
      <c r="O45" s="172">
        <f>ROUND(E45*N45,2)</f>
        <v>0.26</v>
      </c>
      <c r="P45" s="172">
        <v>0</v>
      </c>
      <c r="Q45" s="173">
        <f>ROUND(E45*P45,2)</f>
        <v>0</v>
      </c>
      <c r="R45" s="154"/>
      <c r="S45" s="154" t="s">
        <v>212</v>
      </c>
      <c r="T45" s="154" t="s">
        <v>213</v>
      </c>
      <c r="U45" s="154">
        <v>2.2559999999999998</v>
      </c>
      <c r="V45" s="154">
        <f>ROUND(E45*U45,2)</f>
        <v>6.77</v>
      </c>
      <c r="W45" s="154"/>
      <c r="X45" s="154" t="s">
        <v>214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215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68">
        <v>36</v>
      </c>
      <c r="B46" s="169" t="s">
        <v>339</v>
      </c>
      <c r="C46" s="175" t="s">
        <v>340</v>
      </c>
      <c r="D46" s="170" t="s">
        <v>267</v>
      </c>
      <c r="E46" s="171">
        <v>1.01</v>
      </c>
      <c r="F46" s="172"/>
      <c r="G46" s="172">
        <f>ROUND(E46*F46,2)</f>
        <v>0</v>
      </c>
      <c r="H46" s="172">
        <v>30600</v>
      </c>
      <c r="I46" s="172">
        <f>ROUND(E46*H46,2)</f>
        <v>30906</v>
      </c>
      <c r="J46" s="172">
        <v>0</v>
      </c>
      <c r="K46" s="172">
        <f>ROUND(E46*J46,2)</f>
        <v>0</v>
      </c>
      <c r="L46" s="172">
        <v>21</v>
      </c>
      <c r="M46" s="172">
        <f>G46*(1+L46/100)</f>
        <v>0</v>
      </c>
      <c r="N46" s="172">
        <v>4.42</v>
      </c>
      <c r="O46" s="172">
        <f>ROUND(E46*N46,2)</f>
        <v>4.46</v>
      </c>
      <c r="P46" s="172">
        <v>0</v>
      </c>
      <c r="Q46" s="173">
        <f>ROUND(E46*P46,2)</f>
        <v>0</v>
      </c>
      <c r="R46" s="154"/>
      <c r="S46" s="154" t="s">
        <v>231</v>
      </c>
      <c r="T46" s="154" t="s">
        <v>236</v>
      </c>
      <c r="U46" s="154">
        <v>0</v>
      </c>
      <c r="V46" s="154">
        <f>ROUND(E46*U46,2)</f>
        <v>0</v>
      </c>
      <c r="W46" s="154"/>
      <c r="X46" s="154" t="s">
        <v>272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273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68">
        <v>37</v>
      </c>
      <c r="B47" s="169" t="s">
        <v>341</v>
      </c>
      <c r="C47" s="175" t="s">
        <v>342</v>
      </c>
      <c r="D47" s="170" t="s">
        <v>267</v>
      </c>
      <c r="E47" s="171">
        <v>1.01</v>
      </c>
      <c r="F47" s="172"/>
      <c r="G47" s="172">
        <f>ROUND(E47*F47,2)</f>
        <v>0</v>
      </c>
      <c r="H47" s="172">
        <v>21600</v>
      </c>
      <c r="I47" s="172">
        <f>ROUND(E47*H47,2)</f>
        <v>21816</v>
      </c>
      <c r="J47" s="172">
        <v>0</v>
      </c>
      <c r="K47" s="172">
        <f>ROUND(E47*J47,2)</f>
        <v>0</v>
      </c>
      <c r="L47" s="172">
        <v>21</v>
      </c>
      <c r="M47" s="172">
        <f>G47*(1+L47/100)</f>
        <v>0</v>
      </c>
      <c r="N47" s="172">
        <v>3.12</v>
      </c>
      <c r="O47" s="172">
        <f>ROUND(E47*N47,2)</f>
        <v>3.15</v>
      </c>
      <c r="P47" s="172">
        <v>0</v>
      </c>
      <c r="Q47" s="173">
        <f>ROUND(E47*P47,2)</f>
        <v>0</v>
      </c>
      <c r="R47" s="154"/>
      <c r="S47" s="154" t="s">
        <v>231</v>
      </c>
      <c r="T47" s="154" t="s">
        <v>236</v>
      </c>
      <c r="U47" s="154">
        <v>0</v>
      </c>
      <c r="V47" s="154">
        <f>ROUND(E47*U47,2)</f>
        <v>0</v>
      </c>
      <c r="W47" s="154"/>
      <c r="X47" s="154" t="s">
        <v>272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273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68">
        <v>38</v>
      </c>
      <c r="B48" s="169" t="s">
        <v>343</v>
      </c>
      <c r="C48" s="175" t="s">
        <v>344</v>
      </c>
      <c r="D48" s="170" t="s">
        <v>267</v>
      </c>
      <c r="E48" s="171">
        <v>1.01</v>
      </c>
      <c r="F48" s="172"/>
      <c r="G48" s="172">
        <f>ROUND(E48*F48,2)</f>
        <v>0</v>
      </c>
      <c r="H48" s="172">
        <v>20400</v>
      </c>
      <c r="I48" s="172">
        <f>ROUND(E48*H48,2)</f>
        <v>20604</v>
      </c>
      <c r="J48" s="172">
        <v>0</v>
      </c>
      <c r="K48" s="172">
        <f>ROUND(E48*J48,2)</f>
        <v>0</v>
      </c>
      <c r="L48" s="172">
        <v>21</v>
      </c>
      <c r="M48" s="172">
        <f>G48*(1+L48/100)</f>
        <v>0</v>
      </c>
      <c r="N48" s="172">
        <v>2.86</v>
      </c>
      <c r="O48" s="172">
        <f>ROUND(E48*N48,2)</f>
        <v>2.89</v>
      </c>
      <c r="P48" s="172">
        <v>0</v>
      </c>
      <c r="Q48" s="173">
        <f>ROUND(E48*P48,2)</f>
        <v>0</v>
      </c>
      <c r="R48" s="154"/>
      <c r="S48" s="154" t="s">
        <v>231</v>
      </c>
      <c r="T48" s="154" t="s">
        <v>236</v>
      </c>
      <c r="U48" s="154">
        <v>0</v>
      </c>
      <c r="V48" s="154">
        <f>ROUND(E48*U48,2)</f>
        <v>0</v>
      </c>
      <c r="W48" s="154"/>
      <c r="X48" s="154" t="s">
        <v>272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273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56" t="s">
        <v>207</v>
      </c>
      <c r="B49" s="157" t="s">
        <v>100</v>
      </c>
      <c r="C49" s="174" t="s">
        <v>101</v>
      </c>
      <c r="D49" s="158"/>
      <c r="E49" s="159"/>
      <c r="F49" s="160"/>
      <c r="G49" s="160">
        <f>SUMIF(AG50:AG61,"&lt;&gt;NOR",G50:G61)</f>
        <v>0</v>
      </c>
      <c r="H49" s="160"/>
      <c r="I49" s="160">
        <f>SUM(I50:I61)</f>
        <v>1204025.96</v>
      </c>
      <c r="J49" s="160"/>
      <c r="K49" s="160">
        <f>SUM(K50:K61)</f>
        <v>95444.04</v>
      </c>
      <c r="L49" s="160"/>
      <c r="M49" s="160">
        <f>SUM(M50:M61)</f>
        <v>0</v>
      </c>
      <c r="N49" s="160"/>
      <c r="O49" s="160">
        <f>SUM(O50:O61)</f>
        <v>179.51000000000008</v>
      </c>
      <c r="P49" s="160"/>
      <c r="Q49" s="161">
        <f>SUM(Q50:Q61)</f>
        <v>0</v>
      </c>
      <c r="R49" s="155"/>
      <c r="S49" s="155"/>
      <c r="T49" s="155"/>
      <c r="U49" s="155"/>
      <c r="V49" s="155">
        <f>SUM(V50:V61)</f>
        <v>113.25</v>
      </c>
      <c r="W49" s="155"/>
      <c r="X49" s="155"/>
      <c r="AG49" t="s">
        <v>208</v>
      </c>
    </row>
    <row r="50" spans="1:60" outlineLevel="1" x14ac:dyDescent="0.2">
      <c r="A50" s="168">
        <v>39</v>
      </c>
      <c r="B50" s="169" t="s">
        <v>345</v>
      </c>
      <c r="C50" s="175" t="s">
        <v>346</v>
      </c>
      <c r="D50" s="170" t="s">
        <v>267</v>
      </c>
      <c r="E50" s="171">
        <v>12</v>
      </c>
      <c r="F50" s="172"/>
      <c r="G50" s="172">
        <f t="shared" ref="G50:G61" si="14">ROUND(E50*F50,2)</f>
        <v>0</v>
      </c>
      <c r="H50" s="172">
        <v>72.87</v>
      </c>
      <c r="I50" s="172">
        <f t="shared" ref="I50:I61" si="15">ROUND(E50*H50,2)</f>
        <v>874.44</v>
      </c>
      <c r="J50" s="172">
        <v>2247.13</v>
      </c>
      <c r="K50" s="172">
        <f t="shared" ref="K50:K61" si="16">ROUND(E50*J50,2)</f>
        <v>26965.56</v>
      </c>
      <c r="L50" s="172">
        <v>21</v>
      </c>
      <c r="M50" s="172">
        <f t="shared" ref="M50:M61" si="17">G50*(1+L50/100)</f>
        <v>0</v>
      </c>
      <c r="N50" s="172">
        <v>5.5120000000000002E-2</v>
      </c>
      <c r="O50" s="172">
        <f t="shared" ref="O50:O61" si="18">ROUND(E50*N50,2)</f>
        <v>0.66</v>
      </c>
      <c r="P50" s="172">
        <v>0</v>
      </c>
      <c r="Q50" s="173">
        <f t="shared" ref="Q50:Q61" si="19">ROUND(E50*P50,2)</f>
        <v>0</v>
      </c>
      <c r="R50" s="154"/>
      <c r="S50" s="154" t="s">
        <v>212</v>
      </c>
      <c r="T50" s="154" t="s">
        <v>213</v>
      </c>
      <c r="U50" s="154">
        <v>2.7040000000000002</v>
      </c>
      <c r="V50" s="154">
        <f t="shared" ref="V50:V61" si="20">ROUND(E50*U50,2)</f>
        <v>32.450000000000003</v>
      </c>
      <c r="W50" s="154"/>
      <c r="X50" s="154" t="s">
        <v>214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215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68">
        <v>40</v>
      </c>
      <c r="B51" s="169" t="s">
        <v>347</v>
      </c>
      <c r="C51" s="175" t="s">
        <v>348</v>
      </c>
      <c r="D51" s="170" t="s">
        <v>267</v>
      </c>
      <c r="E51" s="171">
        <v>18</v>
      </c>
      <c r="F51" s="172"/>
      <c r="G51" s="172">
        <f t="shared" si="14"/>
        <v>0</v>
      </c>
      <c r="H51" s="172">
        <v>125.64</v>
      </c>
      <c r="I51" s="172">
        <f t="shared" si="15"/>
        <v>2261.52</v>
      </c>
      <c r="J51" s="172">
        <v>3804.36</v>
      </c>
      <c r="K51" s="172">
        <f t="shared" si="16"/>
        <v>68478.48</v>
      </c>
      <c r="L51" s="172">
        <v>21</v>
      </c>
      <c r="M51" s="172">
        <f t="shared" si="17"/>
        <v>0</v>
      </c>
      <c r="N51" s="172">
        <v>9.5039999999999999E-2</v>
      </c>
      <c r="O51" s="172">
        <f t="shared" si="18"/>
        <v>1.71</v>
      </c>
      <c r="P51" s="172">
        <v>0</v>
      </c>
      <c r="Q51" s="173">
        <f t="shared" si="19"/>
        <v>0</v>
      </c>
      <c r="R51" s="154"/>
      <c r="S51" s="154" t="s">
        <v>212</v>
      </c>
      <c r="T51" s="154" t="s">
        <v>213</v>
      </c>
      <c r="U51" s="154">
        <v>4.4889999999999999</v>
      </c>
      <c r="V51" s="154">
        <f t="shared" si="20"/>
        <v>80.8</v>
      </c>
      <c r="W51" s="154"/>
      <c r="X51" s="154" t="s">
        <v>214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215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68">
        <v>41</v>
      </c>
      <c r="B52" s="169" t="s">
        <v>349</v>
      </c>
      <c r="C52" s="175" t="s">
        <v>350</v>
      </c>
      <c r="D52" s="170" t="s">
        <v>267</v>
      </c>
      <c r="E52" s="171">
        <v>8.08</v>
      </c>
      <c r="F52" s="172"/>
      <c r="G52" s="172">
        <f t="shared" si="14"/>
        <v>0</v>
      </c>
      <c r="H52" s="172">
        <v>59500</v>
      </c>
      <c r="I52" s="172">
        <f t="shared" si="15"/>
        <v>480760</v>
      </c>
      <c r="J52" s="172">
        <v>0</v>
      </c>
      <c r="K52" s="172">
        <f t="shared" si="16"/>
        <v>0</v>
      </c>
      <c r="L52" s="172">
        <v>21</v>
      </c>
      <c r="M52" s="172">
        <f t="shared" si="17"/>
        <v>0</v>
      </c>
      <c r="N52" s="172">
        <v>8.84</v>
      </c>
      <c r="O52" s="172">
        <f t="shared" si="18"/>
        <v>71.430000000000007</v>
      </c>
      <c r="P52" s="172">
        <v>0</v>
      </c>
      <c r="Q52" s="173">
        <f t="shared" si="19"/>
        <v>0</v>
      </c>
      <c r="R52" s="154"/>
      <c r="S52" s="154" t="s">
        <v>231</v>
      </c>
      <c r="T52" s="154" t="s">
        <v>236</v>
      </c>
      <c r="U52" s="154">
        <v>0</v>
      </c>
      <c r="V52" s="154">
        <f t="shared" si="20"/>
        <v>0</v>
      </c>
      <c r="W52" s="154"/>
      <c r="X52" s="154" t="s">
        <v>272</v>
      </c>
      <c r="Y52" s="151"/>
      <c r="Z52" s="151"/>
      <c r="AA52" s="151"/>
      <c r="AB52" s="151"/>
      <c r="AC52" s="151"/>
      <c r="AD52" s="151"/>
      <c r="AE52" s="151"/>
      <c r="AF52" s="151"/>
      <c r="AG52" s="151" t="s">
        <v>273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68">
        <v>42</v>
      </c>
      <c r="B53" s="169" t="s">
        <v>351</v>
      </c>
      <c r="C53" s="175" t="s">
        <v>352</v>
      </c>
      <c r="D53" s="170" t="s">
        <v>267</v>
      </c>
      <c r="E53" s="171">
        <v>6.06</v>
      </c>
      <c r="F53" s="172"/>
      <c r="G53" s="172">
        <f t="shared" si="14"/>
        <v>0</v>
      </c>
      <c r="H53" s="172">
        <v>59500</v>
      </c>
      <c r="I53" s="172">
        <f t="shared" si="15"/>
        <v>360570</v>
      </c>
      <c r="J53" s="172">
        <v>0</v>
      </c>
      <c r="K53" s="172">
        <f t="shared" si="16"/>
        <v>0</v>
      </c>
      <c r="L53" s="172">
        <v>21</v>
      </c>
      <c r="M53" s="172">
        <f t="shared" si="17"/>
        <v>0</v>
      </c>
      <c r="N53" s="172">
        <v>8.84</v>
      </c>
      <c r="O53" s="172">
        <f t="shared" si="18"/>
        <v>53.57</v>
      </c>
      <c r="P53" s="172">
        <v>0</v>
      </c>
      <c r="Q53" s="173">
        <f t="shared" si="19"/>
        <v>0</v>
      </c>
      <c r="R53" s="154"/>
      <c r="S53" s="154" t="s">
        <v>231</v>
      </c>
      <c r="T53" s="154" t="s">
        <v>236</v>
      </c>
      <c r="U53" s="154">
        <v>0</v>
      </c>
      <c r="V53" s="154">
        <f t="shared" si="20"/>
        <v>0</v>
      </c>
      <c r="W53" s="154"/>
      <c r="X53" s="154" t="s">
        <v>272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273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68">
        <v>43</v>
      </c>
      <c r="B54" s="169" t="s">
        <v>353</v>
      </c>
      <c r="C54" s="175" t="s">
        <v>354</v>
      </c>
      <c r="D54" s="170" t="s">
        <v>267</v>
      </c>
      <c r="E54" s="171">
        <v>2.02</v>
      </c>
      <c r="F54" s="172"/>
      <c r="G54" s="172">
        <f t="shared" si="14"/>
        <v>0</v>
      </c>
      <c r="H54" s="172">
        <v>59500</v>
      </c>
      <c r="I54" s="172">
        <f t="shared" si="15"/>
        <v>120190</v>
      </c>
      <c r="J54" s="172">
        <v>0</v>
      </c>
      <c r="K54" s="172">
        <f t="shared" si="16"/>
        <v>0</v>
      </c>
      <c r="L54" s="172">
        <v>21</v>
      </c>
      <c r="M54" s="172">
        <f t="shared" si="17"/>
        <v>0</v>
      </c>
      <c r="N54" s="172">
        <v>8.84</v>
      </c>
      <c r="O54" s="172">
        <f t="shared" si="18"/>
        <v>17.86</v>
      </c>
      <c r="P54" s="172">
        <v>0</v>
      </c>
      <c r="Q54" s="173">
        <f t="shared" si="19"/>
        <v>0</v>
      </c>
      <c r="R54" s="154"/>
      <c r="S54" s="154" t="s">
        <v>231</v>
      </c>
      <c r="T54" s="154" t="s">
        <v>236</v>
      </c>
      <c r="U54" s="154">
        <v>0</v>
      </c>
      <c r="V54" s="154">
        <f t="shared" si="20"/>
        <v>0</v>
      </c>
      <c r="W54" s="154"/>
      <c r="X54" s="154" t="s">
        <v>272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273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68">
        <v>44</v>
      </c>
      <c r="B55" s="169" t="s">
        <v>355</v>
      </c>
      <c r="C55" s="175" t="s">
        <v>356</v>
      </c>
      <c r="D55" s="170" t="s">
        <v>267</v>
      </c>
      <c r="E55" s="171">
        <v>2.02</v>
      </c>
      <c r="F55" s="172"/>
      <c r="G55" s="172">
        <f t="shared" si="14"/>
        <v>0</v>
      </c>
      <c r="H55" s="172">
        <v>59500</v>
      </c>
      <c r="I55" s="172">
        <f t="shared" si="15"/>
        <v>120190</v>
      </c>
      <c r="J55" s="172">
        <v>0</v>
      </c>
      <c r="K55" s="172">
        <f t="shared" si="16"/>
        <v>0</v>
      </c>
      <c r="L55" s="172">
        <v>21</v>
      </c>
      <c r="M55" s="172">
        <f t="shared" si="17"/>
        <v>0</v>
      </c>
      <c r="N55" s="172">
        <v>8.84</v>
      </c>
      <c r="O55" s="172">
        <f t="shared" si="18"/>
        <v>17.86</v>
      </c>
      <c r="P55" s="172">
        <v>0</v>
      </c>
      <c r="Q55" s="173">
        <f t="shared" si="19"/>
        <v>0</v>
      </c>
      <c r="R55" s="154"/>
      <c r="S55" s="154" t="s">
        <v>231</v>
      </c>
      <c r="T55" s="154" t="s">
        <v>236</v>
      </c>
      <c r="U55" s="154">
        <v>0</v>
      </c>
      <c r="V55" s="154">
        <f t="shared" si="20"/>
        <v>0</v>
      </c>
      <c r="W55" s="154"/>
      <c r="X55" s="154" t="s">
        <v>272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273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68">
        <v>45</v>
      </c>
      <c r="B56" s="169" t="s">
        <v>357</v>
      </c>
      <c r="C56" s="175" t="s">
        <v>358</v>
      </c>
      <c r="D56" s="170" t="s">
        <v>267</v>
      </c>
      <c r="E56" s="171">
        <v>2.02</v>
      </c>
      <c r="F56" s="172"/>
      <c r="G56" s="172">
        <f t="shared" si="14"/>
        <v>0</v>
      </c>
      <c r="H56" s="172">
        <v>9500</v>
      </c>
      <c r="I56" s="172">
        <f t="shared" si="15"/>
        <v>19190</v>
      </c>
      <c r="J56" s="172">
        <v>0</v>
      </c>
      <c r="K56" s="172">
        <f t="shared" si="16"/>
        <v>0</v>
      </c>
      <c r="L56" s="172">
        <v>21</v>
      </c>
      <c r="M56" s="172">
        <f t="shared" si="17"/>
        <v>0</v>
      </c>
      <c r="N56" s="172">
        <v>1.3260000000000001</v>
      </c>
      <c r="O56" s="172">
        <f t="shared" si="18"/>
        <v>2.68</v>
      </c>
      <c r="P56" s="172">
        <v>0</v>
      </c>
      <c r="Q56" s="173">
        <f t="shared" si="19"/>
        <v>0</v>
      </c>
      <c r="R56" s="154"/>
      <c r="S56" s="154" t="s">
        <v>231</v>
      </c>
      <c r="T56" s="154" t="s">
        <v>236</v>
      </c>
      <c r="U56" s="154">
        <v>0</v>
      </c>
      <c r="V56" s="154">
        <f t="shared" si="20"/>
        <v>0</v>
      </c>
      <c r="W56" s="154"/>
      <c r="X56" s="154" t="s">
        <v>272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273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68">
        <v>46</v>
      </c>
      <c r="B57" s="169" t="s">
        <v>359</v>
      </c>
      <c r="C57" s="175" t="s">
        <v>360</v>
      </c>
      <c r="D57" s="170" t="s">
        <v>267</v>
      </c>
      <c r="E57" s="171">
        <v>2.02</v>
      </c>
      <c r="F57" s="172"/>
      <c r="G57" s="172">
        <f t="shared" si="14"/>
        <v>0</v>
      </c>
      <c r="H57" s="172">
        <v>9300</v>
      </c>
      <c r="I57" s="172">
        <f t="shared" si="15"/>
        <v>18786</v>
      </c>
      <c r="J57" s="172">
        <v>0</v>
      </c>
      <c r="K57" s="172">
        <f t="shared" si="16"/>
        <v>0</v>
      </c>
      <c r="L57" s="172">
        <v>21</v>
      </c>
      <c r="M57" s="172">
        <f t="shared" si="17"/>
        <v>0</v>
      </c>
      <c r="N57" s="172">
        <v>1.3260000000000001</v>
      </c>
      <c r="O57" s="172">
        <f t="shared" si="18"/>
        <v>2.68</v>
      </c>
      <c r="P57" s="172">
        <v>0</v>
      </c>
      <c r="Q57" s="173">
        <f t="shared" si="19"/>
        <v>0</v>
      </c>
      <c r="R57" s="154"/>
      <c r="S57" s="154" t="s">
        <v>231</v>
      </c>
      <c r="T57" s="154" t="s">
        <v>236</v>
      </c>
      <c r="U57" s="154">
        <v>0</v>
      </c>
      <c r="V57" s="154">
        <f t="shared" si="20"/>
        <v>0</v>
      </c>
      <c r="W57" s="154"/>
      <c r="X57" s="154" t="s">
        <v>272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273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68">
        <v>47</v>
      </c>
      <c r="B58" s="169" t="s">
        <v>361</v>
      </c>
      <c r="C58" s="175" t="s">
        <v>362</v>
      </c>
      <c r="D58" s="170" t="s">
        <v>267</v>
      </c>
      <c r="E58" s="171">
        <v>2.02</v>
      </c>
      <c r="F58" s="172"/>
      <c r="G58" s="172">
        <f t="shared" si="14"/>
        <v>0</v>
      </c>
      <c r="H58" s="172">
        <v>10700</v>
      </c>
      <c r="I58" s="172">
        <f t="shared" si="15"/>
        <v>21614</v>
      </c>
      <c r="J58" s="172">
        <v>0</v>
      </c>
      <c r="K58" s="172">
        <f t="shared" si="16"/>
        <v>0</v>
      </c>
      <c r="L58" s="172">
        <v>21</v>
      </c>
      <c r="M58" s="172">
        <f t="shared" si="17"/>
        <v>0</v>
      </c>
      <c r="N58" s="172">
        <v>1.3260000000000001</v>
      </c>
      <c r="O58" s="172">
        <f t="shared" si="18"/>
        <v>2.68</v>
      </c>
      <c r="P58" s="172">
        <v>0</v>
      </c>
      <c r="Q58" s="173">
        <f t="shared" si="19"/>
        <v>0</v>
      </c>
      <c r="R58" s="154"/>
      <c r="S58" s="154" t="s">
        <v>231</v>
      </c>
      <c r="T58" s="154" t="s">
        <v>236</v>
      </c>
      <c r="U58" s="154">
        <v>0</v>
      </c>
      <c r="V58" s="154">
        <f t="shared" si="20"/>
        <v>0</v>
      </c>
      <c r="W58" s="154"/>
      <c r="X58" s="154" t="s">
        <v>272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273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68">
        <v>48</v>
      </c>
      <c r="B59" s="169" t="s">
        <v>363</v>
      </c>
      <c r="C59" s="175" t="s">
        <v>364</v>
      </c>
      <c r="D59" s="170" t="s">
        <v>267</v>
      </c>
      <c r="E59" s="171">
        <v>2.02</v>
      </c>
      <c r="F59" s="172"/>
      <c r="G59" s="172">
        <f t="shared" si="14"/>
        <v>0</v>
      </c>
      <c r="H59" s="172">
        <v>10700</v>
      </c>
      <c r="I59" s="172">
        <f t="shared" si="15"/>
        <v>21614</v>
      </c>
      <c r="J59" s="172">
        <v>0</v>
      </c>
      <c r="K59" s="172">
        <f t="shared" si="16"/>
        <v>0</v>
      </c>
      <c r="L59" s="172">
        <v>21</v>
      </c>
      <c r="M59" s="172">
        <f t="shared" si="17"/>
        <v>0</v>
      </c>
      <c r="N59" s="172">
        <v>1.4950000000000001</v>
      </c>
      <c r="O59" s="172">
        <f t="shared" si="18"/>
        <v>3.02</v>
      </c>
      <c r="P59" s="172">
        <v>0</v>
      </c>
      <c r="Q59" s="173">
        <f t="shared" si="19"/>
        <v>0</v>
      </c>
      <c r="R59" s="154"/>
      <c r="S59" s="154" t="s">
        <v>231</v>
      </c>
      <c r="T59" s="154" t="s">
        <v>236</v>
      </c>
      <c r="U59" s="154">
        <v>0</v>
      </c>
      <c r="V59" s="154">
        <f t="shared" si="20"/>
        <v>0</v>
      </c>
      <c r="W59" s="154"/>
      <c r="X59" s="154" t="s">
        <v>272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273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68">
        <v>49</v>
      </c>
      <c r="B60" s="169" t="s">
        <v>365</v>
      </c>
      <c r="C60" s="175" t="s">
        <v>366</v>
      </c>
      <c r="D60" s="170" t="s">
        <v>267</v>
      </c>
      <c r="E60" s="171">
        <v>2.02</v>
      </c>
      <c r="F60" s="172"/>
      <c r="G60" s="172">
        <f t="shared" si="14"/>
        <v>0</v>
      </c>
      <c r="H60" s="172">
        <v>9300</v>
      </c>
      <c r="I60" s="172">
        <f t="shared" si="15"/>
        <v>18786</v>
      </c>
      <c r="J60" s="172">
        <v>0</v>
      </c>
      <c r="K60" s="172">
        <f t="shared" si="16"/>
        <v>0</v>
      </c>
      <c r="L60" s="172">
        <v>21</v>
      </c>
      <c r="M60" s="172">
        <f t="shared" si="17"/>
        <v>0</v>
      </c>
      <c r="N60" s="172">
        <v>1.3260000000000001</v>
      </c>
      <c r="O60" s="172">
        <f t="shared" si="18"/>
        <v>2.68</v>
      </c>
      <c r="P60" s="172">
        <v>0</v>
      </c>
      <c r="Q60" s="173">
        <f t="shared" si="19"/>
        <v>0</v>
      </c>
      <c r="R60" s="154"/>
      <c r="S60" s="154" t="s">
        <v>231</v>
      </c>
      <c r="T60" s="154" t="s">
        <v>236</v>
      </c>
      <c r="U60" s="154">
        <v>0</v>
      </c>
      <c r="V60" s="154">
        <f t="shared" si="20"/>
        <v>0</v>
      </c>
      <c r="W60" s="154"/>
      <c r="X60" s="154" t="s">
        <v>272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273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68">
        <v>50</v>
      </c>
      <c r="B61" s="169" t="s">
        <v>367</v>
      </c>
      <c r="C61" s="175" t="s">
        <v>368</v>
      </c>
      <c r="D61" s="170" t="s">
        <v>267</v>
      </c>
      <c r="E61" s="171">
        <v>2.02</v>
      </c>
      <c r="F61" s="172"/>
      <c r="G61" s="172">
        <f t="shared" si="14"/>
        <v>0</v>
      </c>
      <c r="H61" s="172">
        <v>9500</v>
      </c>
      <c r="I61" s="172">
        <f t="shared" si="15"/>
        <v>19190</v>
      </c>
      <c r="J61" s="172">
        <v>0</v>
      </c>
      <c r="K61" s="172">
        <f t="shared" si="16"/>
        <v>0</v>
      </c>
      <c r="L61" s="172">
        <v>21</v>
      </c>
      <c r="M61" s="172">
        <f t="shared" si="17"/>
        <v>0</v>
      </c>
      <c r="N61" s="172">
        <v>1.3260000000000001</v>
      </c>
      <c r="O61" s="172">
        <f t="shared" si="18"/>
        <v>2.68</v>
      </c>
      <c r="P61" s="172">
        <v>0</v>
      </c>
      <c r="Q61" s="173">
        <f t="shared" si="19"/>
        <v>0</v>
      </c>
      <c r="R61" s="154"/>
      <c r="S61" s="154" t="s">
        <v>231</v>
      </c>
      <c r="T61" s="154" t="s">
        <v>236</v>
      </c>
      <c r="U61" s="154">
        <v>0</v>
      </c>
      <c r="V61" s="154">
        <f t="shared" si="20"/>
        <v>0</v>
      </c>
      <c r="W61" s="154"/>
      <c r="X61" s="154" t="s">
        <v>272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273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x14ac:dyDescent="0.2">
      <c r="A62" s="156" t="s">
        <v>207</v>
      </c>
      <c r="B62" s="157" t="s">
        <v>102</v>
      </c>
      <c r="C62" s="174" t="s">
        <v>103</v>
      </c>
      <c r="D62" s="158"/>
      <c r="E62" s="159"/>
      <c r="F62" s="160"/>
      <c r="G62" s="160">
        <f>SUMIF(AG63:AG70,"&lt;&gt;NOR",G63:G70)</f>
        <v>0</v>
      </c>
      <c r="H62" s="160"/>
      <c r="I62" s="160">
        <f>SUM(I63:I70)</f>
        <v>567384</v>
      </c>
      <c r="J62" s="160"/>
      <c r="K62" s="160">
        <f>SUM(K63:K70)</f>
        <v>95956</v>
      </c>
      <c r="L62" s="160"/>
      <c r="M62" s="160">
        <f>SUM(M63:M70)</f>
        <v>0</v>
      </c>
      <c r="N62" s="160"/>
      <c r="O62" s="160">
        <f>SUM(O63:O70)</f>
        <v>80.19</v>
      </c>
      <c r="P62" s="160"/>
      <c r="Q62" s="161">
        <f>SUM(Q63:Q70)</f>
        <v>0</v>
      </c>
      <c r="R62" s="155"/>
      <c r="S62" s="155"/>
      <c r="T62" s="155"/>
      <c r="U62" s="155"/>
      <c r="V62" s="155">
        <f>SUM(V63:V70)</f>
        <v>114.41999999999999</v>
      </c>
      <c r="W62" s="155"/>
      <c r="X62" s="155"/>
      <c r="AG62" t="s">
        <v>208</v>
      </c>
    </row>
    <row r="63" spans="1:60" outlineLevel="1" x14ac:dyDescent="0.2">
      <c r="A63" s="168">
        <v>51</v>
      </c>
      <c r="B63" s="169" t="s">
        <v>369</v>
      </c>
      <c r="C63" s="175" t="s">
        <v>370</v>
      </c>
      <c r="D63" s="170" t="s">
        <v>267</v>
      </c>
      <c r="E63" s="171">
        <v>40</v>
      </c>
      <c r="F63" s="172"/>
      <c r="G63" s="172">
        <f t="shared" ref="G63:G70" si="21">ROUND(E63*F63,2)</f>
        <v>0</v>
      </c>
      <c r="H63" s="172">
        <v>25.13</v>
      </c>
      <c r="I63" s="172">
        <f t="shared" ref="I63:I70" si="22">ROUND(E63*H63,2)</f>
        <v>1005.2</v>
      </c>
      <c r="J63" s="172">
        <v>1423.87</v>
      </c>
      <c r="K63" s="172">
        <f t="shared" ref="K63:K70" si="23">ROUND(E63*J63,2)</f>
        <v>56954.8</v>
      </c>
      <c r="L63" s="172">
        <v>21</v>
      </c>
      <c r="M63" s="172">
        <f t="shared" ref="M63:M70" si="24">G63*(1+L63/100)</f>
        <v>0</v>
      </c>
      <c r="N63" s="172">
        <v>1.9009999999999999E-2</v>
      </c>
      <c r="O63" s="172">
        <f t="shared" ref="O63:O70" si="25">ROUND(E63*N63,2)</f>
        <v>0.76</v>
      </c>
      <c r="P63" s="172">
        <v>0</v>
      </c>
      <c r="Q63" s="173">
        <f t="shared" ref="Q63:Q70" si="26">ROUND(E63*P63,2)</f>
        <v>0</v>
      </c>
      <c r="R63" s="154"/>
      <c r="S63" s="154" t="s">
        <v>212</v>
      </c>
      <c r="T63" s="154" t="s">
        <v>213</v>
      </c>
      <c r="U63" s="154">
        <v>1.706</v>
      </c>
      <c r="V63" s="154">
        <f t="shared" ref="V63:V70" si="27">ROUND(E63*U63,2)</f>
        <v>68.239999999999995</v>
      </c>
      <c r="W63" s="154"/>
      <c r="X63" s="154" t="s">
        <v>214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215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68">
        <v>52</v>
      </c>
      <c r="B64" s="169" t="s">
        <v>371</v>
      </c>
      <c r="C64" s="175" t="s">
        <v>372</v>
      </c>
      <c r="D64" s="170" t="s">
        <v>267</v>
      </c>
      <c r="E64" s="171">
        <v>20</v>
      </c>
      <c r="F64" s="172"/>
      <c r="G64" s="172">
        <f t="shared" si="21"/>
        <v>0</v>
      </c>
      <c r="H64" s="172">
        <v>38.94</v>
      </c>
      <c r="I64" s="172">
        <f t="shared" si="22"/>
        <v>778.8</v>
      </c>
      <c r="J64" s="172">
        <v>1950.06</v>
      </c>
      <c r="K64" s="172">
        <f t="shared" si="23"/>
        <v>39001.199999999997</v>
      </c>
      <c r="L64" s="172">
        <v>21</v>
      </c>
      <c r="M64" s="172">
        <f t="shared" si="24"/>
        <v>0</v>
      </c>
      <c r="N64" s="172">
        <v>2.946E-2</v>
      </c>
      <c r="O64" s="172">
        <f t="shared" si="25"/>
        <v>0.59</v>
      </c>
      <c r="P64" s="172">
        <v>0</v>
      </c>
      <c r="Q64" s="173">
        <f t="shared" si="26"/>
        <v>0</v>
      </c>
      <c r="R64" s="154"/>
      <c r="S64" s="154" t="s">
        <v>212</v>
      </c>
      <c r="T64" s="154" t="s">
        <v>213</v>
      </c>
      <c r="U64" s="154">
        <v>2.3090000000000002</v>
      </c>
      <c r="V64" s="154">
        <f t="shared" si="27"/>
        <v>46.18</v>
      </c>
      <c r="W64" s="154"/>
      <c r="X64" s="154" t="s">
        <v>214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215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68">
        <v>53</v>
      </c>
      <c r="B65" s="169" t="s">
        <v>373</v>
      </c>
      <c r="C65" s="175" t="s">
        <v>374</v>
      </c>
      <c r="D65" s="170" t="s">
        <v>267</v>
      </c>
      <c r="E65" s="171">
        <v>32.32</v>
      </c>
      <c r="F65" s="172"/>
      <c r="G65" s="172">
        <f t="shared" si="21"/>
        <v>0</v>
      </c>
      <c r="H65" s="172">
        <v>8600</v>
      </c>
      <c r="I65" s="172">
        <f t="shared" si="22"/>
        <v>277952</v>
      </c>
      <c r="J65" s="172">
        <v>0</v>
      </c>
      <c r="K65" s="172">
        <f t="shared" si="23"/>
        <v>0</v>
      </c>
      <c r="L65" s="172">
        <v>21</v>
      </c>
      <c r="M65" s="172">
        <f t="shared" si="24"/>
        <v>0</v>
      </c>
      <c r="N65" s="172">
        <v>1.196</v>
      </c>
      <c r="O65" s="172">
        <f t="shared" si="25"/>
        <v>38.65</v>
      </c>
      <c r="P65" s="172">
        <v>0</v>
      </c>
      <c r="Q65" s="173">
        <f t="shared" si="26"/>
        <v>0</v>
      </c>
      <c r="R65" s="154"/>
      <c r="S65" s="154" t="s">
        <v>231</v>
      </c>
      <c r="T65" s="154" t="s">
        <v>236</v>
      </c>
      <c r="U65" s="154">
        <v>0</v>
      </c>
      <c r="V65" s="154">
        <f t="shared" si="27"/>
        <v>0</v>
      </c>
      <c r="W65" s="154"/>
      <c r="X65" s="154" t="s">
        <v>272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273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68">
        <v>54</v>
      </c>
      <c r="B66" s="169" t="s">
        <v>375</v>
      </c>
      <c r="C66" s="175" t="s">
        <v>376</v>
      </c>
      <c r="D66" s="170" t="s">
        <v>267</v>
      </c>
      <c r="E66" s="171">
        <v>16.16</v>
      </c>
      <c r="F66" s="172"/>
      <c r="G66" s="172">
        <f t="shared" si="21"/>
        <v>0</v>
      </c>
      <c r="H66" s="172">
        <v>10800</v>
      </c>
      <c r="I66" s="172">
        <f t="shared" si="22"/>
        <v>174528</v>
      </c>
      <c r="J66" s="172">
        <v>0</v>
      </c>
      <c r="K66" s="172">
        <f t="shared" si="23"/>
        <v>0</v>
      </c>
      <c r="L66" s="172">
        <v>21</v>
      </c>
      <c r="M66" s="172">
        <f t="shared" si="24"/>
        <v>0</v>
      </c>
      <c r="N66" s="172">
        <v>1.508</v>
      </c>
      <c r="O66" s="172">
        <f t="shared" si="25"/>
        <v>24.37</v>
      </c>
      <c r="P66" s="172">
        <v>0</v>
      </c>
      <c r="Q66" s="173">
        <f t="shared" si="26"/>
        <v>0</v>
      </c>
      <c r="R66" s="154"/>
      <c r="S66" s="154" t="s">
        <v>231</v>
      </c>
      <c r="T66" s="154" t="s">
        <v>236</v>
      </c>
      <c r="U66" s="154">
        <v>0</v>
      </c>
      <c r="V66" s="154">
        <f t="shared" si="27"/>
        <v>0</v>
      </c>
      <c r="W66" s="154"/>
      <c r="X66" s="154" t="s">
        <v>272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273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68">
        <v>55</v>
      </c>
      <c r="B67" s="169" t="s">
        <v>377</v>
      </c>
      <c r="C67" s="175" t="s">
        <v>378</v>
      </c>
      <c r="D67" s="170" t="s">
        <v>267</v>
      </c>
      <c r="E67" s="171">
        <v>2.02</v>
      </c>
      <c r="F67" s="172"/>
      <c r="G67" s="172">
        <f t="shared" si="21"/>
        <v>0</v>
      </c>
      <c r="H67" s="172">
        <v>10800</v>
      </c>
      <c r="I67" s="172">
        <f t="shared" si="22"/>
        <v>21816</v>
      </c>
      <c r="J67" s="172">
        <v>0</v>
      </c>
      <c r="K67" s="172">
        <f t="shared" si="23"/>
        <v>0</v>
      </c>
      <c r="L67" s="172">
        <v>21</v>
      </c>
      <c r="M67" s="172">
        <f t="shared" si="24"/>
        <v>0</v>
      </c>
      <c r="N67" s="172">
        <v>1.5129999999999999</v>
      </c>
      <c r="O67" s="172">
        <f t="shared" si="25"/>
        <v>3.06</v>
      </c>
      <c r="P67" s="172">
        <v>0</v>
      </c>
      <c r="Q67" s="173">
        <f t="shared" si="26"/>
        <v>0</v>
      </c>
      <c r="R67" s="154"/>
      <c r="S67" s="154" t="s">
        <v>231</v>
      </c>
      <c r="T67" s="154" t="s">
        <v>236</v>
      </c>
      <c r="U67" s="154">
        <v>0</v>
      </c>
      <c r="V67" s="154">
        <f t="shared" si="27"/>
        <v>0</v>
      </c>
      <c r="W67" s="154"/>
      <c r="X67" s="154" t="s">
        <v>272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273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68">
        <v>56</v>
      </c>
      <c r="B68" s="169" t="s">
        <v>379</v>
      </c>
      <c r="C68" s="175" t="s">
        <v>380</v>
      </c>
      <c r="D68" s="170" t="s">
        <v>267</v>
      </c>
      <c r="E68" s="171">
        <v>2.02</v>
      </c>
      <c r="F68" s="172"/>
      <c r="G68" s="172">
        <f t="shared" si="21"/>
        <v>0</v>
      </c>
      <c r="H68" s="172">
        <v>10800</v>
      </c>
      <c r="I68" s="172">
        <f t="shared" si="22"/>
        <v>21816</v>
      </c>
      <c r="J68" s="172">
        <v>0</v>
      </c>
      <c r="K68" s="172">
        <f t="shared" si="23"/>
        <v>0</v>
      </c>
      <c r="L68" s="172">
        <v>21</v>
      </c>
      <c r="M68" s="172">
        <f t="shared" si="24"/>
        <v>0</v>
      </c>
      <c r="N68" s="172">
        <v>1.5129999999999999</v>
      </c>
      <c r="O68" s="172">
        <f t="shared" si="25"/>
        <v>3.06</v>
      </c>
      <c r="P68" s="172">
        <v>0</v>
      </c>
      <c r="Q68" s="173">
        <f t="shared" si="26"/>
        <v>0</v>
      </c>
      <c r="R68" s="154"/>
      <c r="S68" s="154" t="s">
        <v>231</v>
      </c>
      <c r="T68" s="154" t="s">
        <v>236</v>
      </c>
      <c r="U68" s="154">
        <v>0</v>
      </c>
      <c r="V68" s="154">
        <f t="shared" si="27"/>
        <v>0</v>
      </c>
      <c r="W68" s="154"/>
      <c r="X68" s="154" t="s">
        <v>272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273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68">
        <v>57</v>
      </c>
      <c r="B69" s="169" t="s">
        <v>381</v>
      </c>
      <c r="C69" s="175" t="s">
        <v>382</v>
      </c>
      <c r="D69" s="170" t="s">
        <v>267</v>
      </c>
      <c r="E69" s="171">
        <v>4.04</v>
      </c>
      <c r="F69" s="172"/>
      <c r="G69" s="172">
        <f t="shared" si="21"/>
        <v>0</v>
      </c>
      <c r="H69" s="172">
        <v>8600</v>
      </c>
      <c r="I69" s="172">
        <f t="shared" si="22"/>
        <v>34744</v>
      </c>
      <c r="J69" s="172">
        <v>0</v>
      </c>
      <c r="K69" s="172">
        <f t="shared" si="23"/>
        <v>0</v>
      </c>
      <c r="L69" s="172">
        <v>21</v>
      </c>
      <c r="M69" s="172">
        <f t="shared" si="24"/>
        <v>0</v>
      </c>
      <c r="N69" s="172">
        <v>1.2010000000000001</v>
      </c>
      <c r="O69" s="172">
        <f t="shared" si="25"/>
        <v>4.8499999999999996</v>
      </c>
      <c r="P69" s="172">
        <v>0</v>
      </c>
      <c r="Q69" s="173">
        <f t="shared" si="26"/>
        <v>0</v>
      </c>
      <c r="R69" s="154"/>
      <c r="S69" s="154" t="s">
        <v>231</v>
      </c>
      <c r="T69" s="154" t="s">
        <v>236</v>
      </c>
      <c r="U69" s="154">
        <v>0</v>
      </c>
      <c r="V69" s="154">
        <f t="shared" si="27"/>
        <v>0</v>
      </c>
      <c r="W69" s="154"/>
      <c r="X69" s="154" t="s">
        <v>272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273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68">
        <v>58</v>
      </c>
      <c r="B70" s="169" t="s">
        <v>383</v>
      </c>
      <c r="C70" s="175" t="s">
        <v>384</v>
      </c>
      <c r="D70" s="170" t="s">
        <v>267</v>
      </c>
      <c r="E70" s="171">
        <v>4.04</v>
      </c>
      <c r="F70" s="172"/>
      <c r="G70" s="172">
        <f t="shared" si="21"/>
        <v>0</v>
      </c>
      <c r="H70" s="172">
        <v>8600</v>
      </c>
      <c r="I70" s="172">
        <f t="shared" si="22"/>
        <v>34744</v>
      </c>
      <c r="J70" s="172">
        <v>0</v>
      </c>
      <c r="K70" s="172">
        <f t="shared" si="23"/>
        <v>0</v>
      </c>
      <c r="L70" s="172">
        <v>21</v>
      </c>
      <c r="M70" s="172">
        <f t="shared" si="24"/>
        <v>0</v>
      </c>
      <c r="N70" s="172">
        <v>1.2010000000000001</v>
      </c>
      <c r="O70" s="172">
        <f t="shared" si="25"/>
        <v>4.8499999999999996</v>
      </c>
      <c r="P70" s="172">
        <v>0</v>
      </c>
      <c r="Q70" s="173">
        <f t="shared" si="26"/>
        <v>0</v>
      </c>
      <c r="R70" s="154"/>
      <c r="S70" s="154" t="s">
        <v>231</v>
      </c>
      <c r="T70" s="154" t="s">
        <v>236</v>
      </c>
      <c r="U70" s="154">
        <v>0</v>
      </c>
      <c r="V70" s="154">
        <f t="shared" si="27"/>
        <v>0</v>
      </c>
      <c r="W70" s="154"/>
      <c r="X70" s="154" t="s">
        <v>272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273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56" t="s">
        <v>207</v>
      </c>
      <c r="B71" s="157" t="s">
        <v>104</v>
      </c>
      <c r="C71" s="174" t="s">
        <v>105</v>
      </c>
      <c r="D71" s="158"/>
      <c r="E71" s="159"/>
      <c r="F71" s="160"/>
      <c r="G71" s="160">
        <f>SUMIF(AG72:AG102,"&lt;&gt;NOR",G72:G102)</f>
        <v>0</v>
      </c>
      <c r="H71" s="160"/>
      <c r="I71" s="160">
        <f>SUM(I72:I102)</f>
        <v>1136531.6499999999</v>
      </c>
      <c r="J71" s="160"/>
      <c r="K71" s="160">
        <f>SUM(K72:K102)</f>
        <v>91045.35</v>
      </c>
      <c r="L71" s="160"/>
      <c r="M71" s="160">
        <f>SUM(M72:M102)</f>
        <v>0</v>
      </c>
      <c r="N71" s="160"/>
      <c r="O71" s="160">
        <f>SUM(O72:O102)</f>
        <v>168.44</v>
      </c>
      <c r="P71" s="160"/>
      <c r="Q71" s="161">
        <f>SUM(Q72:Q102)</f>
        <v>0</v>
      </c>
      <c r="R71" s="155"/>
      <c r="S71" s="155"/>
      <c r="T71" s="155"/>
      <c r="U71" s="155"/>
      <c r="V71" s="155">
        <f>SUM(V72:V102)</f>
        <v>105.31</v>
      </c>
      <c r="W71" s="155"/>
      <c r="X71" s="155"/>
      <c r="AG71" t="s">
        <v>208</v>
      </c>
    </row>
    <row r="72" spans="1:60" outlineLevel="1" x14ac:dyDescent="0.2">
      <c r="A72" s="168">
        <v>59</v>
      </c>
      <c r="B72" s="169" t="s">
        <v>385</v>
      </c>
      <c r="C72" s="175" t="s">
        <v>386</v>
      </c>
      <c r="D72" s="170" t="s">
        <v>267</v>
      </c>
      <c r="E72" s="171">
        <v>29</v>
      </c>
      <c r="F72" s="172"/>
      <c r="G72" s="172">
        <f t="shared" ref="G72:G102" si="28">ROUND(E72*F72,2)</f>
        <v>0</v>
      </c>
      <c r="H72" s="172">
        <v>191.45</v>
      </c>
      <c r="I72" s="172">
        <f t="shared" ref="I72:I102" si="29">ROUND(E72*H72,2)</f>
        <v>5552.05</v>
      </c>
      <c r="J72" s="172">
        <v>1933.55</v>
      </c>
      <c r="K72" s="172">
        <f t="shared" ref="K72:K102" si="30">ROUND(E72*J72,2)</f>
        <v>56072.95</v>
      </c>
      <c r="L72" s="172">
        <v>21</v>
      </c>
      <c r="M72" s="172">
        <f t="shared" ref="M72:M102" si="31">G72*(1+L72/100)</f>
        <v>0</v>
      </c>
      <c r="N72" s="172">
        <v>0.12189</v>
      </c>
      <c r="O72" s="172">
        <f t="shared" ref="O72:O102" si="32">ROUND(E72*N72,2)</f>
        <v>3.53</v>
      </c>
      <c r="P72" s="172">
        <v>0</v>
      </c>
      <c r="Q72" s="173">
        <f t="shared" ref="Q72:Q102" si="33">ROUND(E72*P72,2)</f>
        <v>0</v>
      </c>
      <c r="R72" s="154"/>
      <c r="S72" s="154" t="s">
        <v>212</v>
      </c>
      <c r="T72" s="154" t="s">
        <v>213</v>
      </c>
      <c r="U72" s="154">
        <v>2.238</v>
      </c>
      <c r="V72" s="154">
        <f t="shared" ref="V72:V102" si="34">ROUND(E72*U72,2)</f>
        <v>64.900000000000006</v>
      </c>
      <c r="W72" s="154"/>
      <c r="X72" s="154" t="s">
        <v>214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215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60</v>
      </c>
      <c r="B73" s="169" t="s">
        <v>387</v>
      </c>
      <c r="C73" s="175" t="s">
        <v>388</v>
      </c>
      <c r="D73" s="170" t="s">
        <v>267</v>
      </c>
      <c r="E73" s="171">
        <v>17</v>
      </c>
      <c r="F73" s="172"/>
      <c r="G73" s="172">
        <f t="shared" si="28"/>
        <v>0</v>
      </c>
      <c r="H73" s="172">
        <v>212.8</v>
      </c>
      <c r="I73" s="172">
        <f t="shared" si="29"/>
        <v>3617.6</v>
      </c>
      <c r="J73" s="172">
        <v>2057.1999999999998</v>
      </c>
      <c r="K73" s="172">
        <f t="shared" si="30"/>
        <v>34972.400000000001</v>
      </c>
      <c r="L73" s="172">
        <v>21</v>
      </c>
      <c r="M73" s="172">
        <f t="shared" si="31"/>
        <v>0</v>
      </c>
      <c r="N73" s="172">
        <v>0.13804</v>
      </c>
      <c r="O73" s="172">
        <f t="shared" si="32"/>
        <v>2.35</v>
      </c>
      <c r="P73" s="172">
        <v>0</v>
      </c>
      <c r="Q73" s="173">
        <f t="shared" si="33"/>
        <v>0</v>
      </c>
      <c r="R73" s="154"/>
      <c r="S73" s="154" t="s">
        <v>212</v>
      </c>
      <c r="T73" s="154" t="s">
        <v>213</v>
      </c>
      <c r="U73" s="154">
        <v>2.3769999999999998</v>
      </c>
      <c r="V73" s="154">
        <f t="shared" si="34"/>
        <v>40.409999999999997</v>
      </c>
      <c r="W73" s="154"/>
      <c r="X73" s="154" t="s">
        <v>214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215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68">
        <v>61</v>
      </c>
      <c r="B74" s="169" t="s">
        <v>389</v>
      </c>
      <c r="C74" s="175" t="s">
        <v>390</v>
      </c>
      <c r="D74" s="170" t="s">
        <v>267</v>
      </c>
      <c r="E74" s="171">
        <v>11.11</v>
      </c>
      <c r="F74" s="172"/>
      <c r="G74" s="172">
        <f t="shared" si="28"/>
        <v>0</v>
      </c>
      <c r="H74" s="172">
        <v>29600</v>
      </c>
      <c r="I74" s="172">
        <f t="shared" si="29"/>
        <v>328856</v>
      </c>
      <c r="J74" s="172">
        <v>0</v>
      </c>
      <c r="K74" s="172">
        <f t="shared" si="30"/>
        <v>0</v>
      </c>
      <c r="L74" s="172">
        <v>21</v>
      </c>
      <c r="M74" s="172">
        <f t="shared" si="31"/>
        <v>0</v>
      </c>
      <c r="N74" s="172">
        <v>4.2640000000000002</v>
      </c>
      <c r="O74" s="172">
        <f t="shared" si="32"/>
        <v>47.37</v>
      </c>
      <c r="P74" s="172">
        <v>0</v>
      </c>
      <c r="Q74" s="173">
        <f t="shared" si="33"/>
        <v>0</v>
      </c>
      <c r="R74" s="154"/>
      <c r="S74" s="154" t="s">
        <v>231</v>
      </c>
      <c r="T74" s="154" t="s">
        <v>236</v>
      </c>
      <c r="U74" s="154">
        <v>0</v>
      </c>
      <c r="V74" s="154">
        <f t="shared" si="34"/>
        <v>0</v>
      </c>
      <c r="W74" s="154"/>
      <c r="X74" s="154" t="s">
        <v>272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273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68">
        <v>62</v>
      </c>
      <c r="B75" s="169" t="s">
        <v>391</v>
      </c>
      <c r="C75" s="175" t="s">
        <v>392</v>
      </c>
      <c r="D75" s="170" t="s">
        <v>267</v>
      </c>
      <c r="E75" s="171">
        <v>4.04</v>
      </c>
      <c r="F75" s="172"/>
      <c r="G75" s="172">
        <f t="shared" si="28"/>
        <v>0</v>
      </c>
      <c r="H75" s="172">
        <v>25200</v>
      </c>
      <c r="I75" s="172">
        <f t="shared" si="29"/>
        <v>101808</v>
      </c>
      <c r="J75" s="172">
        <v>0</v>
      </c>
      <c r="K75" s="172">
        <f t="shared" si="30"/>
        <v>0</v>
      </c>
      <c r="L75" s="172">
        <v>21</v>
      </c>
      <c r="M75" s="172">
        <f t="shared" si="31"/>
        <v>0</v>
      </c>
      <c r="N75" s="172">
        <v>3.64</v>
      </c>
      <c r="O75" s="172">
        <f t="shared" si="32"/>
        <v>14.71</v>
      </c>
      <c r="P75" s="172">
        <v>0</v>
      </c>
      <c r="Q75" s="173">
        <f t="shared" si="33"/>
        <v>0</v>
      </c>
      <c r="R75" s="154"/>
      <c r="S75" s="154" t="s">
        <v>231</v>
      </c>
      <c r="T75" s="154" t="s">
        <v>236</v>
      </c>
      <c r="U75" s="154">
        <v>0</v>
      </c>
      <c r="V75" s="154">
        <f t="shared" si="34"/>
        <v>0</v>
      </c>
      <c r="W75" s="154"/>
      <c r="X75" s="154" t="s">
        <v>272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273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68">
        <v>63</v>
      </c>
      <c r="B76" s="169" t="s">
        <v>393</v>
      </c>
      <c r="C76" s="175" t="s">
        <v>394</v>
      </c>
      <c r="D76" s="170" t="s">
        <v>267</v>
      </c>
      <c r="E76" s="171">
        <v>2.02</v>
      </c>
      <c r="F76" s="172"/>
      <c r="G76" s="172">
        <f t="shared" si="28"/>
        <v>0</v>
      </c>
      <c r="H76" s="172">
        <v>25200</v>
      </c>
      <c r="I76" s="172">
        <f t="shared" si="29"/>
        <v>50904</v>
      </c>
      <c r="J76" s="172">
        <v>0</v>
      </c>
      <c r="K76" s="172">
        <f t="shared" si="30"/>
        <v>0</v>
      </c>
      <c r="L76" s="172">
        <v>21</v>
      </c>
      <c r="M76" s="172">
        <f t="shared" si="31"/>
        <v>0</v>
      </c>
      <c r="N76" s="172">
        <v>3.64</v>
      </c>
      <c r="O76" s="172">
        <f t="shared" si="32"/>
        <v>7.35</v>
      </c>
      <c r="P76" s="172">
        <v>0</v>
      </c>
      <c r="Q76" s="173">
        <f t="shared" si="33"/>
        <v>0</v>
      </c>
      <c r="R76" s="154"/>
      <c r="S76" s="154" t="s">
        <v>231</v>
      </c>
      <c r="T76" s="154" t="s">
        <v>236</v>
      </c>
      <c r="U76" s="154">
        <v>0</v>
      </c>
      <c r="V76" s="154">
        <f t="shared" si="34"/>
        <v>0</v>
      </c>
      <c r="W76" s="154"/>
      <c r="X76" s="154" t="s">
        <v>272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273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68">
        <v>64</v>
      </c>
      <c r="B77" s="169" t="s">
        <v>395</v>
      </c>
      <c r="C77" s="175" t="s">
        <v>396</v>
      </c>
      <c r="D77" s="170" t="s">
        <v>267</v>
      </c>
      <c r="E77" s="171">
        <v>1.01</v>
      </c>
      <c r="F77" s="172"/>
      <c r="G77" s="172">
        <f t="shared" si="28"/>
        <v>0</v>
      </c>
      <c r="H77" s="172">
        <v>24600</v>
      </c>
      <c r="I77" s="172">
        <f t="shared" si="29"/>
        <v>24846</v>
      </c>
      <c r="J77" s="172">
        <v>0</v>
      </c>
      <c r="K77" s="172">
        <f t="shared" si="30"/>
        <v>0</v>
      </c>
      <c r="L77" s="172">
        <v>21</v>
      </c>
      <c r="M77" s="172">
        <f t="shared" si="31"/>
        <v>0</v>
      </c>
      <c r="N77" s="172">
        <v>3.5489999999999999</v>
      </c>
      <c r="O77" s="172">
        <f t="shared" si="32"/>
        <v>3.58</v>
      </c>
      <c r="P77" s="172">
        <v>0</v>
      </c>
      <c r="Q77" s="173">
        <f t="shared" si="33"/>
        <v>0</v>
      </c>
      <c r="R77" s="154"/>
      <c r="S77" s="154" t="s">
        <v>231</v>
      </c>
      <c r="T77" s="154" t="s">
        <v>236</v>
      </c>
      <c r="U77" s="154">
        <v>0</v>
      </c>
      <c r="V77" s="154">
        <f t="shared" si="34"/>
        <v>0</v>
      </c>
      <c r="W77" s="154"/>
      <c r="X77" s="154" t="s">
        <v>272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273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65</v>
      </c>
      <c r="B78" s="169" t="s">
        <v>397</v>
      </c>
      <c r="C78" s="175" t="s">
        <v>398</v>
      </c>
      <c r="D78" s="170" t="s">
        <v>267</v>
      </c>
      <c r="E78" s="171">
        <v>2.02</v>
      </c>
      <c r="F78" s="172"/>
      <c r="G78" s="172">
        <f t="shared" si="28"/>
        <v>0</v>
      </c>
      <c r="H78" s="172">
        <v>22400</v>
      </c>
      <c r="I78" s="172">
        <f t="shared" si="29"/>
        <v>45248</v>
      </c>
      <c r="J78" s="172">
        <v>0</v>
      </c>
      <c r="K78" s="172">
        <f t="shared" si="30"/>
        <v>0</v>
      </c>
      <c r="L78" s="172">
        <v>21</v>
      </c>
      <c r="M78" s="172">
        <f t="shared" si="31"/>
        <v>0</v>
      </c>
      <c r="N78" s="172">
        <v>3.2240000000000002</v>
      </c>
      <c r="O78" s="172">
        <f t="shared" si="32"/>
        <v>6.51</v>
      </c>
      <c r="P78" s="172">
        <v>0</v>
      </c>
      <c r="Q78" s="173">
        <f t="shared" si="33"/>
        <v>0</v>
      </c>
      <c r="R78" s="154"/>
      <c r="S78" s="154" t="s">
        <v>231</v>
      </c>
      <c r="T78" s="154" t="s">
        <v>236</v>
      </c>
      <c r="U78" s="154">
        <v>0</v>
      </c>
      <c r="V78" s="154">
        <f t="shared" si="34"/>
        <v>0</v>
      </c>
      <c r="W78" s="154"/>
      <c r="X78" s="154" t="s">
        <v>272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273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68">
        <v>66</v>
      </c>
      <c r="B79" s="169" t="s">
        <v>399</v>
      </c>
      <c r="C79" s="175" t="s">
        <v>400</v>
      </c>
      <c r="D79" s="170" t="s">
        <v>267</v>
      </c>
      <c r="E79" s="171">
        <v>1.01</v>
      </c>
      <c r="F79" s="172"/>
      <c r="G79" s="172">
        <f t="shared" si="28"/>
        <v>0</v>
      </c>
      <c r="H79" s="172">
        <v>23400</v>
      </c>
      <c r="I79" s="172">
        <f t="shared" si="29"/>
        <v>23634</v>
      </c>
      <c r="J79" s="172">
        <v>0</v>
      </c>
      <c r="K79" s="172">
        <f t="shared" si="30"/>
        <v>0</v>
      </c>
      <c r="L79" s="172">
        <v>21</v>
      </c>
      <c r="M79" s="172">
        <f t="shared" si="31"/>
        <v>0</v>
      </c>
      <c r="N79" s="172">
        <v>3.38</v>
      </c>
      <c r="O79" s="172">
        <f t="shared" si="32"/>
        <v>3.41</v>
      </c>
      <c r="P79" s="172">
        <v>0</v>
      </c>
      <c r="Q79" s="173">
        <f t="shared" si="33"/>
        <v>0</v>
      </c>
      <c r="R79" s="154"/>
      <c r="S79" s="154" t="s">
        <v>231</v>
      </c>
      <c r="T79" s="154" t="s">
        <v>236</v>
      </c>
      <c r="U79" s="154">
        <v>0</v>
      </c>
      <c r="V79" s="154">
        <f t="shared" si="34"/>
        <v>0</v>
      </c>
      <c r="W79" s="154"/>
      <c r="X79" s="154" t="s">
        <v>272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273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68">
        <v>67</v>
      </c>
      <c r="B80" s="169" t="s">
        <v>401</v>
      </c>
      <c r="C80" s="175" t="s">
        <v>402</v>
      </c>
      <c r="D80" s="170" t="s">
        <v>267</v>
      </c>
      <c r="E80" s="171">
        <v>1.01</v>
      </c>
      <c r="F80" s="172"/>
      <c r="G80" s="172">
        <f t="shared" si="28"/>
        <v>0</v>
      </c>
      <c r="H80" s="172">
        <v>19800</v>
      </c>
      <c r="I80" s="172">
        <f t="shared" si="29"/>
        <v>19998</v>
      </c>
      <c r="J80" s="172">
        <v>0</v>
      </c>
      <c r="K80" s="172">
        <f t="shared" si="30"/>
        <v>0</v>
      </c>
      <c r="L80" s="172">
        <v>21</v>
      </c>
      <c r="M80" s="172">
        <f t="shared" si="31"/>
        <v>0</v>
      </c>
      <c r="N80" s="172">
        <v>2.86</v>
      </c>
      <c r="O80" s="172">
        <f t="shared" si="32"/>
        <v>2.89</v>
      </c>
      <c r="P80" s="172">
        <v>0</v>
      </c>
      <c r="Q80" s="173">
        <f t="shared" si="33"/>
        <v>0</v>
      </c>
      <c r="R80" s="154"/>
      <c r="S80" s="154" t="s">
        <v>231</v>
      </c>
      <c r="T80" s="154" t="s">
        <v>236</v>
      </c>
      <c r="U80" s="154">
        <v>0</v>
      </c>
      <c r="V80" s="154">
        <f t="shared" si="34"/>
        <v>0</v>
      </c>
      <c r="W80" s="154"/>
      <c r="X80" s="154" t="s">
        <v>272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273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68">
        <v>68</v>
      </c>
      <c r="B81" s="169" t="s">
        <v>403</v>
      </c>
      <c r="C81" s="175" t="s">
        <v>404</v>
      </c>
      <c r="D81" s="170" t="s">
        <v>267</v>
      </c>
      <c r="E81" s="171">
        <v>1.01</v>
      </c>
      <c r="F81" s="172"/>
      <c r="G81" s="172">
        <f t="shared" si="28"/>
        <v>0</v>
      </c>
      <c r="H81" s="172">
        <v>20200</v>
      </c>
      <c r="I81" s="172">
        <f t="shared" si="29"/>
        <v>20402</v>
      </c>
      <c r="J81" s="172">
        <v>0</v>
      </c>
      <c r="K81" s="172">
        <f t="shared" si="30"/>
        <v>0</v>
      </c>
      <c r="L81" s="172">
        <v>21</v>
      </c>
      <c r="M81" s="172">
        <f t="shared" si="31"/>
        <v>0</v>
      </c>
      <c r="N81" s="172">
        <v>2.9119999999999999</v>
      </c>
      <c r="O81" s="172">
        <f t="shared" si="32"/>
        <v>2.94</v>
      </c>
      <c r="P81" s="172">
        <v>0</v>
      </c>
      <c r="Q81" s="173">
        <f t="shared" si="33"/>
        <v>0</v>
      </c>
      <c r="R81" s="154"/>
      <c r="S81" s="154" t="s">
        <v>231</v>
      </c>
      <c r="T81" s="154" t="s">
        <v>236</v>
      </c>
      <c r="U81" s="154">
        <v>0</v>
      </c>
      <c r="V81" s="154">
        <f t="shared" si="34"/>
        <v>0</v>
      </c>
      <c r="W81" s="154"/>
      <c r="X81" s="154" t="s">
        <v>272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273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68">
        <v>69</v>
      </c>
      <c r="B82" s="169" t="s">
        <v>405</v>
      </c>
      <c r="C82" s="175" t="s">
        <v>406</v>
      </c>
      <c r="D82" s="170" t="s">
        <v>267</v>
      </c>
      <c r="E82" s="171">
        <v>1.01</v>
      </c>
      <c r="F82" s="172"/>
      <c r="G82" s="172">
        <f t="shared" si="28"/>
        <v>0</v>
      </c>
      <c r="H82" s="172">
        <v>27000</v>
      </c>
      <c r="I82" s="172">
        <f t="shared" si="29"/>
        <v>27270</v>
      </c>
      <c r="J82" s="172">
        <v>0</v>
      </c>
      <c r="K82" s="172">
        <f t="shared" si="30"/>
        <v>0</v>
      </c>
      <c r="L82" s="172">
        <v>21</v>
      </c>
      <c r="M82" s="172">
        <f t="shared" si="31"/>
        <v>0</v>
      </c>
      <c r="N82" s="172">
        <v>3.9</v>
      </c>
      <c r="O82" s="172">
        <f t="shared" si="32"/>
        <v>3.94</v>
      </c>
      <c r="P82" s="172">
        <v>0</v>
      </c>
      <c r="Q82" s="173">
        <f t="shared" si="33"/>
        <v>0</v>
      </c>
      <c r="R82" s="154"/>
      <c r="S82" s="154" t="s">
        <v>231</v>
      </c>
      <c r="T82" s="154" t="s">
        <v>236</v>
      </c>
      <c r="U82" s="154">
        <v>0</v>
      </c>
      <c r="V82" s="154">
        <f t="shared" si="34"/>
        <v>0</v>
      </c>
      <c r="W82" s="154"/>
      <c r="X82" s="154" t="s">
        <v>272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273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68">
        <v>70</v>
      </c>
      <c r="B83" s="169" t="s">
        <v>407</v>
      </c>
      <c r="C83" s="175" t="s">
        <v>408</v>
      </c>
      <c r="D83" s="170" t="s">
        <v>267</v>
      </c>
      <c r="E83" s="171">
        <v>1.01</v>
      </c>
      <c r="F83" s="172"/>
      <c r="G83" s="172">
        <f t="shared" si="28"/>
        <v>0</v>
      </c>
      <c r="H83" s="172">
        <v>24300</v>
      </c>
      <c r="I83" s="172">
        <f t="shared" si="29"/>
        <v>24543</v>
      </c>
      <c r="J83" s="172">
        <v>0</v>
      </c>
      <c r="K83" s="172">
        <f t="shared" si="30"/>
        <v>0</v>
      </c>
      <c r="L83" s="172">
        <v>21</v>
      </c>
      <c r="M83" s="172">
        <f t="shared" si="31"/>
        <v>0</v>
      </c>
      <c r="N83" s="172">
        <v>3.51</v>
      </c>
      <c r="O83" s="172">
        <f t="shared" si="32"/>
        <v>3.55</v>
      </c>
      <c r="P83" s="172">
        <v>0</v>
      </c>
      <c r="Q83" s="173">
        <f t="shared" si="33"/>
        <v>0</v>
      </c>
      <c r="R83" s="154"/>
      <c r="S83" s="154" t="s">
        <v>231</v>
      </c>
      <c r="T83" s="154" t="s">
        <v>236</v>
      </c>
      <c r="U83" s="154">
        <v>0</v>
      </c>
      <c r="V83" s="154">
        <f t="shared" si="34"/>
        <v>0</v>
      </c>
      <c r="W83" s="154"/>
      <c r="X83" s="154" t="s">
        <v>272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273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68">
        <v>71</v>
      </c>
      <c r="B84" s="169" t="s">
        <v>409</v>
      </c>
      <c r="C84" s="175" t="s">
        <v>410</v>
      </c>
      <c r="D84" s="170" t="s">
        <v>267</v>
      </c>
      <c r="E84" s="171">
        <v>1.01</v>
      </c>
      <c r="F84" s="172"/>
      <c r="G84" s="172">
        <f t="shared" si="28"/>
        <v>0</v>
      </c>
      <c r="H84" s="172">
        <v>23400</v>
      </c>
      <c r="I84" s="172">
        <f t="shared" si="29"/>
        <v>23634</v>
      </c>
      <c r="J84" s="172">
        <v>0</v>
      </c>
      <c r="K84" s="172">
        <f t="shared" si="30"/>
        <v>0</v>
      </c>
      <c r="L84" s="172">
        <v>21</v>
      </c>
      <c r="M84" s="172">
        <f t="shared" si="31"/>
        <v>0</v>
      </c>
      <c r="N84" s="172">
        <v>3.38</v>
      </c>
      <c r="O84" s="172">
        <f t="shared" si="32"/>
        <v>3.41</v>
      </c>
      <c r="P84" s="172">
        <v>0</v>
      </c>
      <c r="Q84" s="173">
        <f t="shared" si="33"/>
        <v>0</v>
      </c>
      <c r="R84" s="154"/>
      <c r="S84" s="154" t="s">
        <v>231</v>
      </c>
      <c r="T84" s="154" t="s">
        <v>236</v>
      </c>
      <c r="U84" s="154">
        <v>0</v>
      </c>
      <c r="V84" s="154">
        <f t="shared" si="34"/>
        <v>0</v>
      </c>
      <c r="W84" s="154"/>
      <c r="X84" s="154" t="s">
        <v>272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273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68">
        <v>72</v>
      </c>
      <c r="B85" s="169" t="s">
        <v>411</v>
      </c>
      <c r="C85" s="175" t="s">
        <v>412</v>
      </c>
      <c r="D85" s="170" t="s">
        <v>267</v>
      </c>
      <c r="E85" s="171">
        <v>1.01</v>
      </c>
      <c r="F85" s="172"/>
      <c r="G85" s="172">
        <f t="shared" si="28"/>
        <v>0</v>
      </c>
      <c r="H85" s="172">
        <v>10400</v>
      </c>
      <c r="I85" s="172">
        <f t="shared" si="29"/>
        <v>10504</v>
      </c>
      <c r="J85" s="172">
        <v>0</v>
      </c>
      <c r="K85" s="172">
        <f t="shared" si="30"/>
        <v>0</v>
      </c>
      <c r="L85" s="172">
        <v>21</v>
      </c>
      <c r="M85" s="172">
        <f t="shared" si="31"/>
        <v>0</v>
      </c>
      <c r="N85" s="172">
        <v>1.482</v>
      </c>
      <c r="O85" s="172">
        <f t="shared" si="32"/>
        <v>1.5</v>
      </c>
      <c r="P85" s="172">
        <v>0</v>
      </c>
      <c r="Q85" s="173">
        <f t="shared" si="33"/>
        <v>0</v>
      </c>
      <c r="R85" s="154"/>
      <c r="S85" s="154" t="s">
        <v>231</v>
      </c>
      <c r="T85" s="154" t="s">
        <v>236</v>
      </c>
      <c r="U85" s="154">
        <v>0</v>
      </c>
      <c r="V85" s="154">
        <f t="shared" si="34"/>
        <v>0</v>
      </c>
      <c r="W85" s="154"/>
      <c r="X85" s="154" t="s">
        <v>272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273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68">
        <v>73</v>
      </c>
      <c r="B86" s="169" t="s">
        <v>413</v>
      </c>
      <c r="C86" s="175" t="s">
        <v>414</v>
      </c>
      <c r="D86" s="170" t="s">
        <v>267</v>
      </c>
      <c r="E86" s="171">
        <v>1.01</v>
      </c>
      <c r="F86" s="172"/>
      <c r="G86" s="172">
        <f t="shared" si="28"/>
        <v>0</v>
      </c>
      <c r="H86" s="172">
        <v>13600</v>
      </c>
      <c r="I86" s="172">
        <f t="shared" si="29"/>
        <v>13736</v>
      </c>
      <c r="J86" s="172">
        <v>0</v>
      </c>
      <c r="K86" s="172">
        <f t="shared" si="30"/>
        <v>0</v>
      </c>
      <c r="L86" s="172">
        <v>21</v>
      </c>
      <c r="M86" s="172">
        <f t="shared" si="31"/>
        <v>0</v>
      </c>
      <c r="N86" s="172">
        <v>1.9630000000000001</v>
      </c>
      <c r="O86" s="172">
        <f t="shared" si="32"/>
        <v>1.98</v>
      </c>
      <c r="P86" s="172">
        <v>0</v>
      </c>
      <c r="Q86" s="173">
        <f t="shared" si="33"/>
        <v>0</v>
      </c>
      <c r="R86" s="154"/>
      <c r="S86" s="154" t="s">
        <v>231</v>
      </c>
      <c r="T86" s="154" t="s">
        <v>236</v>
      </c>
      <c r="U86" s="154">
        <v>0</v>
      </c>
      <c r="V86" s="154">
        <f t="shared" si="34"/>
        <v>0</v>
      </c>
      <c r="W86" s="154"/>
      <c r="X86" s="154" t="s">
        <v>272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273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68">
        <v>74</v>
      </c>
      <c r="B87" s="169" t="s">
        <v>415</v>
      </c>
      <c r="C87" s="175" t="s">
        <v>416</v>
      </c>
      <c r="D87" s="170" t="s">
        <v>267</v>
      </c>
      <c r="E87" s="171">
        <v>1.01</v>
      </c>
      <c r="F87" s="172"/>
      <c r="G87" s="172">
        <f t="shared" si="28"/>
        <v>0</v>
      </c>
      <c r="H87" s="172">
        <v>15200</v>
      </c>
      <c r="I87" s="172">
        <f t="shared" si="29"/>
        <v>15352</v>
      </c>
      <c r="J87" s="172">
        <v>0</v>
      </c>
      <c r="K87" s="172">
        <f t="shared" si="30"/>
        <v>0</v>
      </c>
      <c r="L87" s="172">
        <v>21</v>
      </c>
      <c r="M87" s="172">
        <f t="shared" si="31"/>
        <v>0</v>
      </c>
      <c r="N87" s="172">
        <v>2.1840000000000002</v>
      </c>
      <c r="O87" s="172">
        <f t="shared" si="32"/>
        <v>2.21</v>
      </c>
      <c r="P87" s="172">
        <v>0</v>
      </c>
      <c r="Q87" s="173">
        <f t="shared" si="33"/>
        <v>0</v>
      </c>
      <c r="R87" s="154"/>
      <c r="S87" s="154" t="s">
        <v>231</v>
      </c>
      <c r="T87" s="154" t="s">
        <v>236</v>
      </c>
      <c r="U87" s="154">
        <v>0</v>
      </c>
      <c r="V87" s="154">
        <f t="shared" si="34"/>
        <v>0</v>
      </c>
      <c r="W87" s="154"/>
      <c r="X87" s="154" t="s">
        <v>272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273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68">
        <v>75</v>
      </c>
      <c r="B88" s="169" t="s">
        <v>417</v>
      </c>
      <c r="C88" s="175" t="s">
        <v>418</v>
      </c>
      <c r="D88" s="170" t="s">
        <v>267</v>
      </c>
      <c r="E88" s="171">
        <v>1.01</v>
      </c>
      <c r="F88" s="172"/>
      <c r="G88" s="172">
        <f t="shared" si="28"/>
        <v>0</v>
      </c>
      <c r="H88" s="172">
        <v>11700</v>
      </c>
      <c r="I88" s="172">
        <f t="shared" si="29"/>
        <v>11817</v>
      </c>
      <c r="J88" s="172">
        <v>0</v>
      </c>
      <c r="K88" s="172">
        <f t="shared" si="30"/>
        <v>0</v>
      </c>
      <c r="L88" s="172">
        <v>21</v>
      </c>
      <c r="M88" s="172">
        <f t="shared" si="31"/>
        <v>0</v>
      </c>
      <c r="N88" s="172">
        <v>1.69</v>
      </c>
      <c r="O88" s="172">
        <f t="shared" si="32"/>
        <v>1.71</v>
      </c>
      <c r="P88" s="172">
        <v>0</v>
      </c>
      <c r="Q88" s="173">
        <f t="shared" si="33"/>
        <v>0</v>
      </c>
      <c r="R88" s="154"/>
      <c r="S88" s="154" t="s">
        <v>231</v>
      </c>
      <c r="T88" s="154" t="s">
        <v>236</v>
      </c>
      <c r="U88" s="154">
        <v>0</v>
      </c>
      <c r="V88" s="154">
        <f t="shared" si="34"/>
        <v>0</v>
      </c>
      <c r="W88" s="154"/>
      <c r="X88" s="154" t="s">
        <v>272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273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68">
        <v>76</v>
      </c>
      <c r="B89" s="169" t="s">
        <v>419</v>
      </c>
      <c r="C89" s="175" t="s">
        <v>420</v>
      </c>
      <c r="D89" s="170" t="s">
        <v>267</v>
      </c>
      <c r="E89" s="171">
        <v>1.01</v>
      </c>
      <c r="F89" s="172"/>
      <c r="G89" s="172">
        <f t="shared" si="28"/>
        <v>0</v>
      </c>
      <c r="H89" s="172">
        <v>13900</v>
      </c>
      <c r="I89" s="172">
        <f t="shared" si="29"/>
        <v>14039</v>
      </c>
      <c r="J89" s="172">
        <v>0</v>
      </c>
      <c r="K89" s="172">
        <f t="shared" si="30"/>
        <v>0</v>
      </c>
      <c r="L89" s="172">
        <v>21</v>
      </c>
      <c r="M89" s="172">
        <f t="shared" si="31"/>
        <v>0</v>
      </c>
      <c r="N89" s="172">
        <v>2.0099999999999998</v>
      </c>
      <c r="O89" s="172">
        <f t="shared" si="32"/>
        <v>2.0299999999999998</v>
      </c>
      <c r="P89" s="172">
        <v>0</v>
      </c>
      <c r="Q89" s="173">
        <f t="shared" si="33"/>
        <v>0</v>
      </c>
      <c r="R89" s="154"/>
      <c r="S89" s="154" t="s">
        <v>231</v>
      </c>
      <c r="T89" s="154" t="s">
        <v>236</v>
      </c>
      <c r="U89" s="154">
        <v>0</v>
      </c>
      <c r="V89" s="154">
        <f t="shared" si="34"/>
        <v>0</v>
      </c>
      <c r="W89" s="154"/>
      <c r="X89" s="154" t="s">
        <v>272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273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68">
        <v>77</v>
      </c>
      <c r="B90" s="169" t="s">
        <v>421</v>
      </c>
      <c r="C90" s="175" t="s">
        <v>422</v>
      </c>
      <c r="D90" s="170" t="s">
        <v>267</v>
      </c>
      <c r="E90" s="171">
        <v>1.01</v>
      </c>
      <c r="F90" s="172"/>
      <c r="G90" s="172">
        <f t="shared" si="28"/>
        <v>0</v>
      </c>
      <c r="H90" s="172">
        <v>13100</v>
      </c>
      <c r="I90" s="172">
        <f t="shared" si="29"/>
        <v>13231</v>
      </c>
      <c r="J90" s="172">
        <v>0</v>
      </c>
      <c r="K90" s="172">
        <f t="shared" si="30"/>
        <v>0</v>
      </c>
      <c r="L90" s="172">
        <v>21</v>
      </c>
      <c r="M90" s="172">
        <f t="shared" si="31"/>
        <v>0</v>
      </c>
      <c r="N90" s="172">
        <v>1.885</v>
      </c>
      <c r="O90" s="172">
        <f t="shared" si="32"/>
        <v>1.9</v>
      </c>
      <c r="P90" s="172">
        <v>0</v>
      </c>
      <c r="Q90" s="173">
        <f t="shared" si="33"/>
        <v>0</v>
      </c>
      <c r="R90" s="154"/>
      <c r="S90" s="154" t="s">
        <v>231</v>
      </c>
      <c r="T90" s="154" t="s">
        <v>236</v>
      </c>
      <c r="U90" s="154">
        <v>0</v>
      </c>
      <c r="V90" s="154">
        <f t="shared" si="34"/>
        <v>0</v>
      </c>
      <c r="W90" s="154"/>
      <c r="X90" s="154" t="s">
        <v>272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273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68">
        <v>78</v>
      </c>
      <c r="B91" s="169" t="s">
        <v>423</v>
      </c>
      <c r="C91" s="175" t="s">
        <v>424</v>
      </c>
      <c r="D91" s="170" t="s">
        <v>267</v>
      </c>
      <c r="E91" s="171">
        <v>1.01</v>
      </c>
      <c r="F91" s="172"/>
      <c r="G91" s="172">
        <f t="shared" si="28"/>
        <v>0</v>
      </c>
      <c r="H91" s="172">
        <v>40300</v>
      </c>
      <c r="I91" s="172">
        <f t="shared" si="29"/>
        <v>40703</v>
      </c>
      <c r="J91" s="172">
        <v>0</v>
      </c>
      <c r="K91" s="172">
        <f t="shared" si="30"/>
        <v>0</v>
      </c>
      <c r="L91" s="172">
        <v>21</v>
      </c>
      <c r="M91" s="172">
        <f t="shared" si="31"/>
        <v>0</v>
      </c>
      <c r="N91" s="172">
        <v>5.806</v>
      </c>
      <c r="O91" s="172">
        <f t="shared" si="32"/>
        <v>5.86</v>
      </c>
      <c r="P91" s="172">
        <v>0</v>
      </c>
      <c r="Q91" s="173">
        <f t="shared" si="33"/>
        <v>0</v>
      </c>
      <c r="R91" s="154"/>
      <c r="S91" s="154" t="s">
        <v>231</v>
      </c>
      <c r="T91" s="154" t="s">
        <v>236</v>
      </c>
      <c r="U91" s="154">
        <v>0</v>
      </c>
      <c r="V91" s="154">
        <f t="shared" si="34"/>
        <v>0</v>
      </c>
      <c r="W91" s="154"/>
      <c r="X91" s="154" t="s">
        <v>272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273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79</v>
      </c>
      <c r="B92" s="169" t="s">
        <v>425</v>
      </c>
      <c r="C92" s="175" t="s">
        <v>426</v>
      </c>
      <c r="D92" s="170" t="s">
        <v>267</v>
      </c>
      <c r="E92" s="171">
        <v>1.01</v>
      </c>
      <c r="F92" s="172"/>
      <c r="G92" s="172">
        <f t="shared" si="28"/>
        <v>0</v>
      </c>
      <c r="H92" s="172">
        <v>45000</v>
      </c>
      <c r="I92" s="172">
        <f t="shared" si="29"/>
        <v>45450</v>
      </c>
      <c r="J92" s="172">
        <v>0</v>
      </c>
      <c r="K92" s="172">
        <f t="shared" si="30"/>
        <v>0</v>
      </c>
      <c r="L92" s="172">
        <v>21</v>
      </c>
      <c r="M92" s="172">
        <f t="shared" si="31"/>
        <v>0</v>
      </c>
      <c r="N92" s="172">
        <v>6.5</v>
      </c>
      <c r="O92" s="172">
        <f t="shared" si="32"/>
        <v>6.57</v>
      </c>
      <c r="P92" s="172">
        <v>0</v>
      </c>
      <c r="Q92" s="173">
        <f t="shared" si="33"/>
        <v>0</v>
      </c>
      <c r="R92" s="154"/>
      <c r="S92" s="154" t="s">
        <v>231</v>
      </c>
      <c r="T92" s="154" t="s">
        <v>236</v>
      </c>
      <c r="U92" s="154">
        <v>0</v>
      </c>
      <c r="V92" s="154">
        <f t="shared" si="34"/>
        <v>0</v>
      </c>
      <c r="W92" s="154"/>
      <c r="X92" s="154" t="s">
        <v>272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273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68">
        <v>80</v>
      </c>
      <c r="B93" s="169" t="s">
        <v>427</v>
      </c>
      <c r="C93" s="175" t="s">
        <v>428</v>
      </c>
      <c r="D93" s="170" t="s">
        <v>267</v>
      </c>
      <c r="E93" s="171">
        <v>1.01</v>
      </c>
      <c r="F93" s="172"/>
      <c r="G93" s="172">
        <f t="shared" si="28"/>
        <v>0</v>
      </c>
      <c r="H93" s="172">
        <v>44100</v>
      </c>
      <c r="I93" s="172">
        <f t="shared" si="29"/>
        <v>44541</v>
      </c>
      <c r="J93" s="172">
        <v>0</v>
      </c>
      <c r="K93" s="172">
        <f t="shared" si="30"/>
        <v>0</v>
      </c>
      <c r="L93" s="172">
        <v>21</v>
      </c>
      <c r="M93" s="172">
        <f t="shared" si="31"/>
        <v>0</v>
      </c>
      <c r="N93" s="172">
        <v>6.37</v>
      </c>
      <c r="O93" s="172">
        <f t="shared" si="32"/>
        <v>6.43</v>
      </c>
      <c r="P93" s="172">
        <v>0</v>
      </c>
      <c r="Q93" s="173">
        <f t="shared" si="33"/>
        <v>0</v>
      </c>
      <c r="R93" s="154"/>
      <c r="S93" s="154" t="s">
        <v>231</v>
      </c>
      <c r="T93" s="154" t="s">
        <v>236</v>
      </c>
      <c r="U93" s="154">
        <v>0</v>
      </c>
      <c r="V93" s="154">
        <f t="shared" si="34"/>
        <v>0</v>
      </c>
      <c r="W93" s="154"/>
      <c r="X93" s="154" t="s">
        <v>272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273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68">
        <v>81</v>
      </c>
      <c r="B94" s="169" t="s">
        <v>429</v>
      </c>
      <c r="C94" s="175" t="s">
        <v>430</v>
      </c>
      <c r="D94" s="170" t="s">
        <v>267</v>
      </c>
      <c r="E94" s="171">
        <v>1.01</v>
      </c>
      <c r="F94" s="172"/>
      <c r="G94" s="172">
        <f t="shared" si="28"/>
        <v>0</v>
      </c>
      <c r="H94" s="172">
        <v>39600</v>
      </c>
      <c r="I94" s="172">
        <f t="shared" si="29"/>
        <v>39996</v>
      </c>
      <c r="J94" s="172">
        <v>0</v>
      </c>
      <c r="K94" s="172">
        <f t="shared" si="30"/>
        <v>0</v>
      </c>
      <c r="L94" s="172">
        <v>21</v>
      </c>
      <c r="M94" s="172">
        <f t="shared" si="31"/>
        <v>0</v>
      </c>
      <c r="N94" s="172">
        <v>5.72</v>
      </c>
      <c r="O94" s="172">
        <f t="shared" si="32"/>
        <v>5.78</v>
      </c>
      <c r="P94" s="172">
        <v>0</v>
      </c>
      <c r="Q94" s="173">
        <f t="shared" si="33"/>
        <v>0</v>
      </c>
      <c r="R94" s="154"/>
      <c r="S94" s="154" t="s">
        <v>231</v>
      </c>
      <c r="T94" s="154" t="s">
        <v>236</v>
      </c>
      <c r="U94" s="154">
        <v>0</v>
      </c>
      <c r="V94" s="154">
        <f t="shared" si="34"/>
        <v>0</v>
      </c>
      <c r="W94" s="154"/>
      <c r="X94" s="154" t="s">
        <v>272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273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68">
        <v>82</v>
      </c>
      <c r="B95" s="169" t="s">
        <v>431</v>
      </c>
      <c r="C95" s="175" t="s">
        <v>432</v>
      </c>
      <c r="D95" s="170" t="s">
        <v>267</v>
      </c>
      <c r="E95" s="171">
        <v>1.01</v>
      </c>
      <c r="F95" s="172"/>
      <c r="G95" s="172">
        <f t="shared" si="28"/>
        <v>0</v>
      </c>
      <c r="H95" s="172">
        <v>42000</v>
      </c>
      <c r="I95" s="172">
        <f t="shared" si="29"/>
        <v>42420</v>
      </c>
      <c r="J95" s="172">
        <v>0</v>
      </c>
      <c r="K95" s="172">
        <f t="shared" si="30"/>
        <v>0</v>
      </c>
      <c r="L95" s="172">
        <v>21</v>
      </c>
      <c r="M95" s="172">
        <f t="shared" si="31"/>
        <v>0</v>
      </c>
      <c r="N95" s="172">
        <v>6.0659999999999998</v>
      </c>
      <c r="O95" s="172">
        <f t="shared" si="32"/>
        <v>6.13</v>
      </c>
      <c r="P95" s="172">
        <v>0</v>
      </c>
      <c r="Q95" s="173">
        <f t="shared" si="33"/>
        <v>0</v>
      </c>
      <c r="R95" s="154"/>
      <c r="S95" s="154" t="s">
        <v>231</v>
      </c>
      <c r="T95" s="154" t="s">
        <v>236</v>
      </c>
      <c r="U95" s="154">
        <v>0</v>
      </c>
      <c r="V95" s="154">
        <f t="shared" si="34"/>
        <v>0</v>
      </c>
      <c r="W95" s="154"/>
      <c r="X95" s="154" t="s">
        <v>272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273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68">
        <v>83</v>
      </c>
      <c r="B96" s="169" t="s">
        <v>433</v>
      </c>
      <c r="C96" s="175" t="s">
        <v>434</v>
      </c>
      <c r="D96" s="170" t="s">
        <v>267</v>
      </c>
      <c r="E96" s="171">
        <v>2.02</v>
      </c>
      <c r="F96" s="172"/>
      <c r="G96" s="172">
        <f t="shared" si="28"/>
        <v>0</v>
      </c>
      <c r="H96" s="172">
        <v>10800</v>
      </c>
      <c r="I96" s="172">
        <f t="shared" si="29"/>
        <v>21816</v>
      </c>
      <c r="J96" s="172">
        <v>0</v>
      </c>
      <c r="K96" s="172">
        <f t="shared" si="30"/>
        <v>0</v>
      </c>
      <c r="L96" s="172">
        <v>21</v>
      </c>
      <c r="M96" s="172">
        <f t="shared" si="31"/>
        <v>0</v>
      </c>
      <c r="N96" s="172">
        <v>1.56</v>
      </c>
      <c r="O96" s="172">
        <f t="shared" si="32"/>
        <v>3.15</v>
      </c>
      <c r="P96" s="172">
        <v>0</v>
      </c>
      <c r="Q96" s="173">
        <f t="shared" si="33"/>
        <v>0</v>
      </c>
      <c r="R96" s="154"/>
      <c r="S96" s="154" t="s">
        <v>231</v>
      </c>
      <c r="T96" s="154" t="s">
        <v>236</v>
      </c>
      <c r="U96" s="154">
        <v>0</v>
      </c>
      <c r="V96" s="154">
        <f t="shared" si="34"/>
        <v>0</v>
      </c>
      <c r="W96" s="154"/>
      <c r="X96" s="154" t="s">
        <v>272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273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68">
        <v>84</v>
      </c>
      <c r="B97" s="169" t="s">
        <v>435</v>
      </c>
      <c r="C97" s="175" t="s">
        <v>436</v>
      </c>
      <c r="D97" s="170" t="s">
        <v>267</v>
      </c>
      <c r="E97" s="171">
        <v>2.02</v>
      </c>
      <c r="F97" s="172"/>
      <c r="G97" s="172">
        <f t="shared" si="28"/>
        <v>0</v>
      </c>
      <c r="H97" s="172">
        <v>11700</v>
      </c>
      <c r="I97" s="172">
        <f t="shared" si="29"/>
        <v>23634</v>
      </c>
      <c r="J97" s="172">
        <v>0</v>
      </c>
      <c r="K97" s="172">
        <f t="shared" si="30"/>
        <v>0</v>
      </c>
      <c r="L97" s="172">
        <v>21</v>
      </c>
      <c r="M97" s="172">
        <f t="shared" si="31"/>
        <v>0</v>
      </c>
      <c r="N97" s="172">
        <v>1.69</v>
      </c>
      <c r="O97" s="172">
        <f t="shared" si="32"/>
        <v>3.41</v>
      </c>
      <c r="P97" s="172">
        <v>0</v>
      </c>
      <c r="Q97" s="173">
        <f t="shared" si="33"/>
        <v>0</v>
      </c>
      <c r="R97" s="154"/>
      <c r="S97" s="154" t="s">
        <v>231</v>
      </c>
      <c r="T97" s="154" t="s">
        <v>236</v>
      </c>
      <c r="U97" s="154">
        <v>0</v>
      </c>
      <c r="V97" s="154">
        <f t="shared" si="34"/>
        <v>0</v>
      </c>
      <c r="W97" s="154"/>
      <c r="X97" s="154" t="s">
        <v>272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273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68">
        <v>85</v>
      </c>
      <c r="B98" s="169" t="s">
        <v>437</v>
      </c>
      <c r="C98" s="175" t="s">
        <v>438</v>
      </c>
      <c r="D98" s="170" t="s">
        <v>267</v>
      </c>
      <c r="E98" s="171">
        <v>1.01</v>
      </c>
      <c r="F98" s="172"/>
      <c r="G98" s="172">
        <f t="shared" si="28"/>
        <v>0</v>
      </c>
      <c r="H98" s="172">
        <v>14400</v>
      </c>
      <c r="I98" s="172">
        <f t="shared" si="29"/>
        <v>14544</v>
      </c>
      <c r="J98" s="172">
        <v>0</v>
      </c>
      <c r="K98" s="172">
        <f t="shared" si="30"/>
        <v>0</v>
      </c>
      <c r="L98" s="172">
        <v>21</v>
      </c>
      <c r="M98" s="172">
        <f t="shared" si="31"/>
        <v>0</v>
      </c>
      <c r="N98" s="172">
        <v>2.08</v>
      </c>
      <c r="O98" s="172">
        <f t="shared" si="32"/>
        <v>2.1</v>
      </c>
      <c r="P98" s="172">
        <v>0</v>
      </c>
      <c r="Q98" s="173">
        <f t="shared" si="33"/>
        <v>0</v>
      </c>
      <c r="R98" s="154"/>
      <c r="S98" s="154" t="s">
        <v>231</v>
      </c>
      <c r="T98" s="154" t="s">
        <v>236</v>
      </c>
      <c r="U98" s="154">
        <v>0</v>
      </c>
      <c r="V98" s="154">
        <f t="shared" si="34"/>
        <v>0</v>
      </c>
      <c r="W98" s="154"/>
      <c r="X98" s="154" t="s">
        <v>272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273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68">
        <v>86</v>
      </c>
      <c r="B99" s="169" t="s">
        <v>439</v>
      </c>
      <c r="C99" s="175" t="s">
        <v>440</v>
      </c>
      <c r="D99" s="170" t="s">
        <v>267</v>
      </c>
      <c r="E99" s="171">
        <v>1.01</v>
      </c>
      <c r="F99" s="172"/>
      <c r="G99" s="172">
        <f t="shared" si="28"/>
        <v>0</v>
      </c>
      <c r="H99" s="172">
        <v>7500</v>
      </c>
      <c r="I99" s="172">
        <f t="shared" si="29"/>
        <v>7575</v>
      </c>
      <c r="J99" s="172">
        <v>0</v>
      </c>
      <c r="K99" s="172">
        <f t="shared" si="30"/>
        <v>0</v>
      </c>
      <c r="L99" s="172">
        <v>21</v>
      </c>
      <c r="M99" s="172">
        <f t="shared" si="31"/>
        <v>0</v>
      </c>
      <c r="N99" s="172">
        <v>1.04</v>
      </c>
      <c r="O99" s="172">
        <f t="shared" si="32"/>
        <v>1.05</v>
      </c>
      <c r="P99" s="172">
        <v>0</v>
      </c>
      <c r="Q99" s="173">
        <f t="shared" si="33"/>
        <v>0</v>
      </c>
      <c r="R99" s="154"/>
      <c r="S99" s="154" t="s">
        <v>231</v>
      </c>
      <c r="T99" s="154" t="s">
        <v>236</v>
      </c>
      <c r="U99" s="154">
        <v>0</v>
      </c>
      <c r="V99" s="154">
        <f t="shared" si="34"/>
        <v>0</v>
      </c>
      <c r="W99" s="154"/>
      <c r="X99" s="154" t="s">
        <v>272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273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ht="22.5" outlineLevel="1" x14ac:dyDescent="0.2">
      <c r="A100" s="168">
        <v>87</v>
      </c>
      <c r="B100" s="169" t="s">
        <v>441</v>
      </c>
      <c r="C100" s="175" t="s">
        <v>442</v>
      </c>
      <c r="D100" s="170" t="s">
        <v>267</v>
      </c>
      <c r="E100" s="171">
        <v>1.01</v>
      </c>
      <c r="F100" s="172"/>
      <c r="G100" s="172">
        <f t="shared" si="28"/>
        <v>0</v>
      </c>
      <c r="H100" s="172">
        <v>11100</v>
      </c>
      <c r="I100" s="172">
        <f t="shared" si="29"/>
        <v>11211</v>
      </c>
      <c r="J100" s="172">
        <v>0</v>
      </c>
      <c r="K100" s="172">
        <f t="shared" si="30"/>
        <v>0</v>
      </c>
      <c r="L100" s="172">
        <v>21</v>
      </c>
      <c r="M100" s="172">
        <f t="shared" si="31"/>
        <v>0</v>
      </c>
      <c r="N100" s="172">
        <v>1.599</v>
      </c>
      <c r="O100" s="172">
        <f t="shared" si="32"/>
        <v>1.61</v>
      </c>
      <c r="P100" s="172">
        <v>0</v>
      </c>
      <c r="Q100" s="173">
        <f t="shared" si="33"/>
        <v>0</v>
      </c>
      <c r="R100" s="154"/>
      <c r="S100" s="154" t="s">
        <v>231</v>
      </c>
      <c r="T100" s="154" t="s">
        <v>236</v>
      </c>
      <c r="U100" s="154">
        <v>0</v>
      </c>
      <c r="V100" s="154">
        <f t="shared" si="34"/>
        <v>0</v>
      </c>
      <c r="W100" s="154"/>
      <c r="X100" s="154" t="s">
        <v>272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273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68">
        <v>88</v>
      </c>
      <c r="B101" s="169" t="s">
        <v>443</v>
      </c>
      <c r="C101" s="175" t="s">
        <v>444</v>
      </c>
      <c r="D101" s="170" t="s">
        <v>267</v>
      </c>
      <c r="E101" s="171">
        <v>1.01</v>
      </c>
      <c r="F101" s="172"/>
      <c r="G101" s="172">
        <f t="shared" si="28"/>
        <v>0</v>
      </c>
      <c r="H101" s="172">
        <v>25400</v>
      </c>
      <c r="I101" s="172">
        <f t="shared" si="29"/>
        <v>25654</v>
      </c>
      <c r="J101" s="172">
        <v>0</v>
      </c>
      <c r="K101" s="172">
        <f t="shared" si="30"/>
        <v>0</v>
      </c>
      <c r="L101" s="172">
        <v>21</v>
      </c>
      <c r="M101" s="172">
        <f t="shared" si="31"/>
        <v>0</v>
      </c>
      <c r="N101" s="172">
        <v>3.6659999999999999</v>
      </c>
      <c r="O101" s="172">
        <f t="shared" si="32"/>
        <v>3.7</v>
      </c>
      <c r="P101" s="172">
        <v>0</v>
      </c>
      <c r="Q101" s="173">
        <f t="shared" si="33"/>
        <v>0</v>
      </c>
      <c r="R101" s="154"/>
      <c r="S101" s="154" t="s">
        <v>231</v>
      </c>
      <c r="T101" s="154" t="s">
        <v>236</v>
      </c>
      <c r="U101" s="154">
        <v>0</v>
      </c>
      <c r="V101" s="154">
        <f t="shared" si="34"/>
        <v>0</v>
      </c>
      <c r="W101" s="154"/>
      <c r="X101" s="154" t="s">
        <v>272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273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68">
        <v>89</v>
      </c>
      <c r="B102" s="169" t="s">
        <v>445</v>
      </c>
      <c r="C102" s="175" t="s">
        <v>446</v>
      </c>
      <c r="D102" s="170" t="s">
        <v>267</v>
      </c>
      <c r="E102" s="171">
        <v>1.01</v>
      </c>
      <c r="F102" s="172"/>
      <c r="G102" s="172">
        <f t="shared" si="28"/>
        <v>0</v>
      </c>
      <c r="H102" s="172">
        <v>39600</v>
      </c>
      <c r="I102" s="172">
        <f t="shared" si="29"/>
        <v>39996</v>
      </c>
      <c r="J102" s="172">
        <v>0</v>
      </c>
      <c r="K102" s="172">
        <f t="shared" si="30"/>
        <v>0</v>
      </c>
      <c r="L102" s="172">
        <v>21</v>
      </c>
      <c r="M102" s="172">
        <f t="shared" si="31"/>
        <v>0</v>
      </c>
      <c r="N102" s="172">
        <v>5.72</v>
      </c>
      <c r="O102" s="172">
        <f t="shared" si="32"/>
        <v>5.78</v>
      </c>
      <c r="P102" s="172">
        <v>0</v>
      </c>
      <c r="Q102" s="173">
        <f t="shared" si="33"/>
        <v>0</v>
      </c>
      <c r="R102" s="154"/>
      <c r="S102" s="154" t="s">
        <v>231</v>
      </c>
      <c r="T102" s="154" t="s">
        <v>236</v>
      </c>
      <c r="U102" s="154">
        <v>0</v>
      </c>
      <c r="V102" s="154">
        <f t="shared" si="34"/>
        <v>0</v>
      </c>
      <c r="W102" s="154"/>
      <c r="X102" s="154" t="s">
        <v>272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273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x14ac:dyDescent="0.2">
      <c r="A103" s="156" t="s">
        <v>207</v>
      </c>
      <c r="B103" s="157" t="s">
        <v>106</v>
      </c>
      <c r="C103" s="174" t="s">
        <v>107</v>
      </c>
      <c r="D103" s="158"/>
      <c r="E103" s="159"/>
      <c r="F103" s="160"/>
      <c r="G103" s="160">
        <f>SUMIF(AG104:AG118,"&lt;&gt;NOR",G104:G118)</f>
        <v>0</v>
      </c>
      <c r="H103" s="160"/>
      <c r="I103" s="160">
        <f>SUM(I104:I118)</f>
        <v>736049.12</v>
      </c>
      <c r="J103" s="160"/>
      <c r="K103" s="160">
        <f>SUM(K104:K118)</f>
        <v>63878.879999999997</v>
      </c>
      <c r="L103" s="160"/>
      <c r="M103" s="160">
        <f>SUM(M104:M118)</f>
        <v>0</v>
      </c>
      <c r="N103" s="160"/>
      <c r="O103" s="160">
        <f>SUM(O104:O118)</f>
        <v>109.11999999999999</v>
      </c>
      <c r="P103" s="160"/>
      <c r="Q103" s="161">
        <f>SUM(Q104:Q118)</f>
        <v>0</v>
      </c>
      <c r="R103" s="155"/>
      <c r="S103" s="155"/>
      <c r="T103" s="155"/>
      <c r="U103" s="155"/>
      <c r="V103" s="155">
        <f>SUM(V104:V118)</f>
        <v>42.87</v>
      </c>
      <c r="W103" s="155"/>
      <c r="X103" s="155"/>
      <c r="AG103" t="s">
        <v>208</v>
      </c>
    </row>
    <row r="104" spans="1:60" outlineLevel="1" x14ac:dyDescent="0.2">
      <c r="A104" s="168">
        <v>90</v>
      </c>
      <c r="B104" s="169" t="s">
        <v>371</v>
      </c>
      <c r="C104" s="175" t="s">
        <v>372</v>
      </c>
      <c r="D104" s="170" t="s">
        <v>267</v>
      </c>
      <c r="E104" s="171">
        <v>10</v>
      </c>
      <c r="F104" s="172"/>
      <c r="G104" s="172">
        <f t="shared" ref="G104:G118" si="35">ROUND(E104*F104,2)</f>
        <v>0</v>
      </c>
      <c r="H104" s="172">
        <v>38.94</v>
      </c>
      <c r="I104" s="172">
        <f t="shared" ref="I104:I118" si="36">ROUND(E104*H104,2)</f>
        <v>389.4</v>
      </c>
      <c r="J104" s="172">
        <v>1950.06</v>
      </c>
      <c r="K104" s="172">
        <f t="shared" ref="K104:K118" si="37">ROUND(E104*J104,2)</f>
        <v>19500.599999999999</v>
      </c>
      <c r="L104" s="172">
        <v>21</v>
      </c>
      <c r="M104" s="172">
        <f t="shared" ref="M104:M118" si="38">G104*(1+L104/100)</f>
        <v>0</v>
      </c>
      <c r="N104" s="172">
        <v>2.946E-2</v>
      </c>
      <c r="O104" s="172">
        <f t="shared" ref="O104:O118" si="39">ROUND(E104*N104,2)</f>
        <v>0.28999999999999998</v>
      </c>
      <c r="P104" s="172">
        <v>0</v>
      </c>
      <c r="Q104" s="173">
        <f t="shared" ref="Q104:Q118" si="40">ROUND(E104*P104,2)</f>
        <v>0</v>
      </c>
      <c r="R104" s="154"/>
      <c r="S104" s="154" t="s">
        <v>212</v>
      </c>
      <c r="T104" s="154" t="s">
        <v>213</v>
      </c>
      <c r="U104" s="154">
        <v>2.3090000000000002</v>
      </c>
      <c r="V104" s="154">
        <f t="shared" ref="V104:V118" si="41">ROUND(E104*U104,2)</f>
        <v>23.09</v>
      </c>
      <c r="W104" s="154"/>
      <c r="X104" s="154" t="s">
        <v>214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215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68">
        <v>91</v>
      </c>
      <c r="B105" s="169" t="s">
        <v>447</v>
      </c>
      <c r="C105" s="175" t="s">
        <v>448</v>
      </c>
      <c r="D105" s="170" t="s">
        <v>267</v>
      </c>
      <c r="E105" s="171">
        <v>4</v>
      </c>
      <c r="F105" s="172"/>
      <c r="G105" s="172">
        <f t="shared" si="35"/>
        <v>0</v>
      </c>
      <c r="H105" s="172">
        <v>87.32</v>
      </c>
      <c r="I105" s="172">
        <f t="shared" si="36"/>
        <v>349.28</v>
      </c>
      <c r="J105" s="172">
        <v>2467.6799999999998</v>
      </c>
      <c r="K105" s="172">
        <f t="shared" si="37"/>
        <v>9870.7199999999993</v>
      </c>
      <c r="L105" s="172">
        <v>21</v>
      </c>
      <c r="M105" s="172">
        <f t="shared" si="38"/>
        <v>0</v>
      </c>
      <c r="N105" s="172">
        <v>6.6049999999999998E-2</v>
      </c>
      <c r="O105" s="172">
        <f t="shared" si="39"/>
        <v>0.26</v>
      </c>
      <c r="P105" s="172">
        <v>0</v>
      </c>
      <c r="Q105" s="173">
        <f t="shared" si="40"/>
        <v>0</v>
      </c>
      <c r="R105" s="154"/>
      <c r="S105" s="154" t="s">
        <v>212</v>
      </c>
      <c r="T105" s="154" t="s">
        <v>213</v>
      </c>
      <c r="U105" s="154">
        <v>2.9009999999999998</v>
      </c>
      <c r="V105" s="154">
        <f t="shared" si="41"/>
        <v>11.6</v>
      </c>
      <c r="W105" s="154"/>
      <c r="X105" s="154" t="s">
        <v>214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215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68">
        <v>92</v>
      </c>
      <c r="B106" s="169" t="s">
        <v>449</v>
      </c>
      <c r="C106" s="175" t="s">
        <v>450</v>
      </c>
      <c r="D106" s="170" t="s">
        <v>267</v>
      </c>
      <c r="E106" s="171">
        <v>2</v>
      </c>
      <c r="F106" s="172"/>
      <c r="G106" s="172">
        <f t="shared" si="35"/>
        <v>0</v>
      </c>
      <c r="H106" s="172">
        <v>116.22</v>
      </c>
      <c r="I106" s="172">
        <f t="shared" si="36"/>
        <v>232.44</v>
      </c>
      <c r="J106" s="172">
        <v>3503.78</v>
      </c>
      <c r="K106" s="172">
        <f t="shared" si="37"/>
        <v>7007.56</v>
      </c>
      <c r="L106" s="172">
        <v>21</v>
      </c>
      <c r="M106" s="172">
        <f t="shared" si="38"/>
        <v>0</v>
      </c>
      <c r="N106" s="172">
        <v>8.7910000000000002E-2</v>
      </c>
      <c r="O106" s="172">
        <f t="shared" si="39"/>
        <v>0.18</v>
      </c>
      <c r="P106" s="172">
        <v>0</v>
      </c>
      <c r="Q106" s="173">
        <f t="shared" si="40"/>
        <v>0</v>
      </c>
      <c r="R106" s="154"/>
      <c r="S106" s="154" t="s">
        <v>212</v>
      </c>
      <c r="T106" s="154" t="s">
        <v>213</v>
      </c>
      <c r="U106" s="154">
        <v>4.09</v>
      </c>
      <c r="V106" s="154">
        <f t="shared" si="41"/>
        <v>8.18</v>
      </c>
      <c r="W106" s="154"/>
      <c r="X106" s="154" t="s">
        <v>214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215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68">
        <v>93</v>
      </c>
      <c r="B107" s="169" t="s">
        <v>451</v>
      </c>
      <c r="C107" s="175" t="s">
        <v>452</v>
      </c>
      <c r="D107" s="170" t="s">
        <v>267</v>
      </c>
      <c r="E107" s="171">
        <v>2</v>
      </c>
      <c r="F107" s="172"/>
      <c r="G107" s="172">
        <f t="shared" si="35"/>
        <v>0</v>
      </c>
      <c r="H107" s="172">
        <v>0</v>
      </c>
      <c r="I107" s="172">
        <f t="shared" si="36"/>
        <v>0</v>
      </c>
      <c r="J107" s="172">
        <v>8500</v>
      </c>
      <c r="K107" s="172">
        <f t="shared" si="37"/>
        <v>17000</v>
      </c>
      <c r="L107" s="172">
        <v>21</v>
      </c>
      <c r="M107" s="172">
        <f t="shared" si="38"/>
        <v>0</v>
      </c>
      <c r="N107" s="172">
        <v>0</v>
      </c>
      <c r="O107" s="172">
        <f t="shared" si="39"/>
        <v>0</v>
      </c>
      <c r="P107" s="172">
        <v>0</v>
      </c>
      <c r="Q107" s="173">
        <f t="shared" si="40"/>
        <v>0</v>
      </c>
      <c r="R107" s="154"/>
      <c r="S107" s="154" t="s">
        <v>231</v>
      </c>
      <c r="T107" s="154" t="s">
        <v>286</v>
      </c>
      <c r="U107" s="154">
        <v>0</v>
      </c>
      <c r="V107" s="154">
        <f t="shared" si="41"/>
        <v>0</v>
      </c>
      <c r="W107" s="154"/>
      <c r="X107" s="154" t="s">
        <v>214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215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68">
        <v>94</v>
      </c>
      <c r="B108" s="169" t="s">
        <v>453</v>
      </c>
      <c r="C108" s="175" t="s">
        <v>454</v>
      </c>
      <c r="D108" s="170" t="s">
        <v>267</v>
      </c>
      <c r="E108" s="171">
        <v>1</v>
      </c>
      <c r="F108" s="172"/>
      <c r="G108" s="172">
        <f t="shared" si="35"/>
        <v>0</v>
      </c>
      <c r="H108" s="172">
        <v>0</v>
      </c>
      <c r="I108" s="172">
        <f t="shared" si="36"/>
        <v>0</v>
      </c>
      <c r="J108" s="172">
        <v>10500</v>
      </c>
      <c r="K108" s="172">
        <f t="shared" si="37"/>
        <v>10500</v>
      </c>
      <c r="L108" s="172">
        <v>21</v>
      </c>
      <c r="M108" s="172">
        <f t="shared" si="38"/>
        <v>0</v>
      </c>
      <c r="N108" s="172">
        <v>0</v>
      </c>
      <c r="O108" s="172">
        <f t="shared" si="39"/>
        <v>0</v>
      </c>
      <c r="P108" s="172">
        <v>0</v>
      </c>
      <c r="Q108" s="173">
        <f t="shared" si="40"/>
        <v>0</v>
      </c>
      <c r="R108" s="154"/>
      <c r="S108" s="154" t="s">
        <v>231</v>
      </c>
      <c r="T108" s="154" t="s">
        <v>286</v>
      </c>
      <c r="U108" s="154">
        <v>0</v>
      </c>
      <c r="V108" s="154">
        <f t="shared" si="41"/>
        <v>0</v>
      </c>
      <c r="W108" s="154"/>
      <c r="X108" s="154" t="s">
        <v>214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215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68">
        <v>95</v>
      </c>
      <c r="B109" s="169" t="s">
        <v>455</v>
      </c>
      <c r="C109" s="175" t="s">
        <v>456</v>
      </c>
      <c r="D109" s="170" t="s">
        <v>267</v>
      </c>
      <c r="E109" s="171">
        <v>1.01</v>
      </c>
      <c r="F109" s="172"/>
      <c r="G109" s="172">
        <f t="shared" si="35"/>
        <v>0</v>
      </c>
      <c r="H109" s="172">
        <v>130400</v>
      </c>
      <c r="I109" s="172">
        <f t="shared" si="36"/>
        <v>131704</v>
      </c>
      <c r="J109" s="172">
        <v>0</v>
      </c>
      <c r="K109" s="172">
        <f t="shared" si="37"/>
        <v>0</v>
      </c>
      <c r="L109" s="172">
        <v>21</v>
      </c>
      <c r="M109" s="172">
        <f t="shared" si="38"/>
        <v>0</v>
      </c>
      <c r="N109" s="172">
        <v>19.942</v>
      </c>
      <c r="O109" s="172">
        <f t="shared" si="39"/>
        <v>20.14</v>
      </c>
      <c r="P109" s="172">
        <v>0</v>
      </c>
      <c r="Q109" s="173">
        <f t="shared" si="40"/>
        <v>0</v>
      </c>
      <c r="R109" s="154"/>
      <c r="S109" s="154" t="s">
        <v>231</v>
      </c>
      <c r="T109" s="154" t="s">
        <v>236</v>
      </c>
      <c r="U109" s="154">
        <v>0</v>
      </c>
      <c r="V109" s="154">
        <f t="shared" si="41"/>
        <v>0</v>
      </c>
      <c r="W109" s="154"/>
      <c r="X109" s="154" t="s">
        <v>272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273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 x14ac:dyDescent="0.2">
      <c r="A110" s="168">
        <v>96</v>
      </c>
      <c r="B110" s="169" t="s">
        <v>457</v>
      </c>
      <c r="C110" s="175" t="s">
        <v>458</v>
      </c>
      <c r="D110" s="170" t="s">
        <v>267</v>
      </c>
      <c r="E110" s="171">
        <v>2.02</v>
      </c>
      <c r="F110" s="172"/>
      <c r="G110" s="172">
        <f t="shared" si="35"/>
        <v>0</v>
      </c>
      <c r="H110" s="172">
        <v>108500</v>
      </c>
      <c r="I110" s="172">
        <f t="shared" si="36"/>
        <v>219170</v>
      </c>
      <c r="J110" s="172">
        <v>0</v>
      </c>
      <c r="K110" s="172">
        <f t="shared" si="37"/>
        <v>0</v>
      </c>
      <c r="L110" s="172">
        <v>21</v>
      </c>
      <c r="M110" s="172">
        <f t="shared" si="38"/>
        <v>0</v>
      </c>
      <c r="N110" s="172">
        <v>16.588000000000001</v>
      </c>
      <c r="O110" s="172">
        <f t="shared" si="39"/>
        <v>33.51</v>
      </c>
      <c r="P110" s="172">
        <v>0</v>
      </c>
      <c r="Q110" s="173">
        <f t="shared" si="40"/>
        <v>0</v>
      </c>
      <c r="R110" s="154"/>
      <c r="S110" s="154" t="s">
        <v>231</v>
      </c>
      <c r="T110" s="154" t="s">
        <v>236</v>
      </c>
      <c r="U110" s="154">
        <v>0</v>
      </c>
      <c r="V110" s="154">
        <f t="shared" si="41"/>
        <v>0</v>
      </c>
      <c r="W110" s="154"/>
      <c r="X110" s="154" t="s">
        <v>272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273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68">
        <v>97</v>
      </c>
      <c r="B111" s="169" t="s">
        <v>459</v>
      </c>
      <c r="C111" s="175" t="s">
        <v>460</v>
      </c>
      <c r="D111" s="170" t="s">
        <v>267</v>
      </c>
      <c r="E111" s="171">
        <v>2.02</v>
      </c>
      <c r="F111" s="172"/>
      <c r="G111" s="172">
        <f t="shared" si="35"/>
        <v>0</v>
      </c>
      <c r="H111" s="172">
        <v>54300</v>
      </c>
      <c r="I111" s="172">
        <f t="shared" si="36"/>
        <v>109686</v>
      </c>
      <c r="J111" s="172">
        <v>0</v>
      </c>
      <c r="K111" s="172">
        <f t="shared" si="37"/>
        <v>0</v>
      </c>
      <c r="L111" s="172">
        <v>21</v>
      </c>
      <c r="M111" s="172">
        <f t="shared" si="38"/>
        <v>0</v>
      </c>
      <c r="N111" s="172">
        <v>8.06</v>
      </c>
      <c r="O111" s="172">
        <f t="shared" si="39"/>
        <v>16.28</v>
      </c>
      <c r="P111" s="172">
        <v>0</v>
      </c>
      <c r="Q111" s="173">
        <f t="shared" si="40"/>
        <v>0</v>
      </c>
      <c r="R111" s="154"/>
      <c r="S111" s="154" t="s">
        <v>231</v>
      </c>
      <c r="T111" s="154" t="s">
        <v>236</v>
      </c>
      <c r="U111" s="154">
        <v>0</v>
      </c>
      <c r="V111" s="154">
        <f t="shared" si="41"/>
        <v>0</v>
      </c>
      <c r="W111" s="154"/>
      <c r="X111" s="154" t="s">
        <v>272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273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68">
        <v>98</v>
      </c>
      <c r="B112" s="169" t="s">
        <v>461</v>
      </c>
      <c r="C112" s="175" t="s">
        <v>462</v>
      </c>
      <c r="D112" s="170" t="s">
        <v>267</v>
      </c>
      <c r="E112" s="171">
        <v>4.04</v>
      </c>
      <c r="F112" s="172"/>
      <c r="G112" s="172">
        <f t="shared" si="35"/>
        <v>0</v>
      </c>
      <c r="H112" s="172">
        <v>21900</v>
      </c>
      <c r="I112" s="172">
        <f t="shared" si="36"/>
        <v>88476</v>
      </c>
      <c r="J112" s="172">
        <v>0</v>
      </c>
      <c r="K112" s="172">
        <f t="shared" si="37"/>
        <v>0</v>
      </c>
      <c r="L112" s="172">
        <v>21</v>
      </c>
      <c r="M112" s="172">
        <f t="shared" si="38"/>
        <v>0</v>
      </c>
      <c r="N112" s="172">
        <v>3.0680000000000001</v>
      </c>
      <c r="O112" s="172">
        <f t="shared" si="39"/>
        <v>12.39</v>
      </c>
      <c r="P112" s="172">
        <v>0</v>
      </c>
      <c r="Q112" s="173">
        <f t="shared" si="40"/>
        <v>0</v>
      </c>
      <c r="R112" s="154"/>
      <c r="S112" s="154" t="s">
        <v>231</v>
      </c>
      <c r="T112" s="154" t="s">
        <v>236</v>
      </c>
      <c r="U112" s="154">
        <v>0</v>
      </c>
      <c r="V112" s="154">
        <f t="shared" si="41"/>
        <v>0</v>
      </c>
      <c r="W112" s="154"/>
      <c r="X112" s="154" t="s">
        <v>272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273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68">
        <v>99</v>
      </c>
      <c r="B113" s="169" t="s">
        <v>463</v>
      </c>
      <c r="C113" s="175" t="s">
        <v>464</v>
      </c>
      <c r="D113" s="170" t="s">
        <v>267</v>
      </c>
      <c r="E113" s="171">
        <v>1.01</v>
      </c>
      <c r="F113" s="172"/>
      <c r="G113" s="172">
        <f t="shared" si="35"/>
        <v>0</v>
      </c>
      <c r="H113" s="172">
        <v>18700</v>
      </c>
      <c r="I113" s="172">
        <f t="shared" si="36"/>
        <v>18887</v>
      </c>
      <c r="J113" s="172">
        <v>0</v>
      </c>
      <c r="K113" s="172">
        <f t="shared" si="37"/>
        <v>0</v>
      </c>
      <c r="L113" s="172">
        <v>21</v>
      </c>
      <c r="M113" s="172">
        <f t="shared" si="38"/>
        <v>0</v>
      </c>
      <c r="N113" s="172">
        <v>2.6259999999999999</v>
      </c>
      <c r="O113" s="172">
        <f t="shared" si="39"/>
        <v>2.65</v>
      </c>
      <c r="P113" s="172">
        <v>0</v>
      </c>
      <c r="Q113" s="173">
        <f t="shared" si="40"/>
        <v>0</v>
      </c>
      <c r="R113" s="154"/>
      <c r="S113" s="154" t="s">
        <v>231</v>
      </c>
      <c r="T113" s="154" t="s">
        <v>236</v>
      </c>
      <c r="U113" s="154">
        <v>0</v>
      </c>
      <c r="V113" s="154">
        <f t="shared" si="41"/>
        <v>0</v>
      </c>
      <c r="W113" s="154"/>
      <c r="X113" s="154" t="s">
        <v>272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68">
        <v>100</v>
      </c>
      <c r="B114" s="169" t="s">
        <v>465</v>
      </c>
      <c r="C114" s="175" t="s">
        <v>466</v>
      </c>
      <c r="D114" s="170" t="s">
        <v>267</v>
      </c>
      <c r="E114" s="171">
        <v>1.01</v>
      </c>
      <c r="F114" s="172"/>
      <c r="G114" s="172">
        <f t="shared" si="35"/>
        <v>0</v>
      </c>
      <c r="H114" s="172">
        <v>9600</v>
      </c>
      <c r="I114" s="172">
        <f t="shared" si="36"/>
        <v>9696</v>
      </c>
      <c r="J114" s="172">
        <v>0</v>
      </c>
      <c r="K114" s="172">
        <f t="shared" si="37"/>
        <v>0</v>
      </c>
      <c r="L114" s="172">
        <v>21</v>
      </c>
      <c r="M114" s="172">
        <f t="shared" si="38"/>
        <v>0</v>
      </c>
      <c r="N114" s="172">
        <v>1.339</v>
      </c>
      <c r="O114" s="172">
        <f t="shared" si="39"/>
        <v>1.35</v>
      </c>
      <c r="P114" s="172">
        <v>0</v>
      </c>
      <c r="Q114" s="173">
        <f t="shared" si="40"/>
        <v>0</v>
      </c>
      <c r="R114" s="154"/>
      <c r="S114" s="154" t="s">
        <v>231</v>
      </c>
      <c r="T114" s="154" t="s">
        <v>236</v>
      </c>
      <c r="U114" s="154">
        <v>0</v>
      </c>
      <c r="V114" s="154">
        <f t="shared" si="41"/>
        <v>0</v>
      </c>
      <c r="W114" s="154"/>
      <c r="X114" s="154" t="s">
        <v>272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68">
        <v>101</v>
      </c>
      <c r="B115" s="169" t="s">
        <v>467</v>
      </c>
      <c r="C115" s="175" t="s">
        <v>468</v>
      </c>
      <c r="D115" s="170" t="s">
        <v>267</v>
      </c>
      <c r="E115" s="171">
        <v>1.01</v>
      </c>
      <c r="F115" s="172"/>
      <c r="G115" s="172">
        <f t="shared" si="35"/>
        <v>0</v>
      </c>
      <c r="H115" s="172">
        <v>18700</v>
      </c>
      <c r="I115" s="172">
        <f t="shared" si="36"/>
        <v>18887</v>
      </c>
      <c r="J115" s="172">
        <v>0</v>
      </c>
      <c r="K115" s="172">
        <f t="shared" si="37"/>
        <v>0</v>
      </c>
      <c r="L115" s="172">
        <v>21</v>
      </c>
      <c r="M115" s="172">
        <f t="shared" si="38"/>
        <v>0</v>
      </c>
      <c r="N115" s="172">
        <v>2.6259999999999999</v>
      </c>
      <c r="O115" s="172">
        <f t="shared" si="39"/>
        <v>2.65</v>
      </c>
      <c r="P115" s="172">
        <v>0</v>
      </c>
      <c r="Q115" s="173">
        <f t="shared" si="40"/>
        <v>0</v>
      </c>
      <c r="R115" s="154"/>
      <c r="S115" s="154" t="s">
        <v>231</v>
      </c>
      <c r="T115" s="154" t="s">
        <v>236</v>
      </c>
      <c r="U115" s="154">
        <v>0</v>
      </c>
      <c r="V115" s="154">
        <f t="shared" si="41"/>
        <v>0</v>
      </c>
      <c r="W115" s="154"/>
      <c r="X115" s="154" t="s">
        <v>272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68">
        <v>102</v>
      </c>
      <c r="B116" s="169" t="s">
        <v>469</v>
      </c>
      <c r="C116" s="175" t="s">
        <v>470</v>
      </c>
      <c r="D116" s="170" t="s">
        <v>267</v>
      </c>
      <c r="E116" s="171">
        <v>5.05</v>
      </c>
      <c r="F116" s="172"/>
      <c r="G116" s="172">
        <f t="shared" si="35"/>
        <v>0</v>
      </c>
      <c r="H116" s="172">
        <v>20400</v>
      </c>
      <c r="I116" s="172">
        <f t="shared" si="36"/>
        <v>103020</v>
      </c>
      <c r="J116" s="172">
        <v>0</v>
      </c>
      <c r="K116" s="172">
        <f t="shared" si="37"/>
        <v>0</v>
      </c>
      <c r="L116" s="172">
        <v>21</v>
      </c>
      <c r="M116" s="172">
        <f t="shared" si="38"/>
        <v>0</v>
      </c>
      <c r="N116" s="172">
        <v>2.86</v>
      </c>
      <c r="O116" s="172">
        <f t="shared" si="39"/>
        <v>14.44</v>
      </c>
      <c r="P116" s="172">
        <v>0</v>
      </c>
      <c r="Q116" s="173">
        <f t="shared" si="40"/>
        <v>0</v>
      </c>
      <c r="R116" s="154"/>
      <c r="S116" s="154" t="s">
        <v>231</v>
      </c>
      <c r="T116" s="154" t="s">
        <v>236</v>
      </c>
      <c r="U116" s="154">
        <v>0</v>
      </c>
      <c r="V116" s="154">
        <f t="shared" si="41"/>
        <v>0</v>
      </c>
      <c r="W116" s="154"/>
      <c r="X116" s="154" t="s">
        <v>272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68">
        <v>103</v>
      </c>
      <c r="B117" s="169" t="s">
        <v>471</v>
      </c>
      <c r="C117" s="175" t="s">
        <v>472</v>
      </c>
      <c r="D117" s="170" t="s">
        <v>267</v>
      </c>
      <c r="E117" s="171">
        <v>1.01</v>
      </c>
      <c r="F117" s="172"/>
      <c r="G117" s="172">
        <f t="shared" si="35"/>
        <v>0</v>
      </c>
      <c r="H117" s="172">
        <v>17600</v>
      </c>
      <c r="I117" s="172">
        <f t="shared" si="36"/>
        <v>17776</v>
      </c>
      <c r="J117" s="172">
        <v>0</v>
      </c>
      <c r="K117" s="172">
        <f t="shared" si="37"/>
        <v>0</v>
      </c>
      <c r="L117" s="172">
        <v>21</v>
      </c>
      <c r="M117" s="172">
        <f t="shared" si="38"/>
        <v>0</v>
      </c>
      <c r="N117" s="172">
        <v>2.4700000000000002</v>
      </c>
      <c r="O117" s="172">
        <f t="shared" si="39"/>
        <v>2.4900000000000002</v>
      </c>
      <c r="P117" s="172">
        <v>0</v>
      </c>
      <c r="Q117" s="173">
        <f t="shared" si="40"/>
        <v>0</v>
      </c>
      <c r="R117" s="154"/>
      <c r="S117" s="154" t="s">
        <v>231</v>
      </c>
      <c r="T117" s="154" t="s">
        <v>236</v>
      </c>
      <c r="U117" s="154">
        <v>0</v>
      </c>
      <c r="V117" s="154">
        <f t="shared" si="41"/>
        <v>0</v>
      </c>
      <c r="W117" s="154"/>
      <c r="X117" s="154" t="s">
        <v>272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68">
        <v>104</v>
      </c>
      <c r="B118" s="169" t="s">
        <v>473</v>
      </c>
      <c r="C118" s="175" t="s">
        <v>474</v>
      </c>
      <c r="D118" s="170" t="s">
        <v>267</v>
      </c>
      <c r="E118" s="171">
        <v>1.01</v>
      </c>
      <c r="F118" s="172"/>
      <c r="G118" s="172">
        <f t="shared" si="35"/>
        <v>0</v>
      </c>
      <c r="H118" s="172">
        <v>17600</v>
      </c>
      <c r="I118" s="172">
        <f t="shared" si="36"/>
        <v>17776</v>
      </c>
      <c r="J118" s="172">
        <v>0</v>
      </c>
      <c r="K118" s="172">
        <f t="shared" si="37"/>
        <v>0</v>
      </c>
      <c r="L118" s="172">
        <v>21</v>
      </c>
      <c r="M118" s="172">
        <f t="shared" si="38"/>
        <v>0</v>
      </c>
      <c r="N118" s="172">
        <v>2.4700000000000002</v>
      </c>
      <c r="O118" s="172">
        <f t="shared" si="39"/>
        <v>2.4900000000000002</v>
      </c>
      <c r="P118" s="172">
        <v>0</v>
      </c>
      <c r="Q118" s="173">
        <f t="shared" si="40"/>
        <v>0</v>
      </c>
      <c r="R118" s="154"/>
      <c r="S118" s="154" t="s">
        <v>231</v>
      </c>
      <c r="T118" s="154" t="s">
        <v>236</v>
      </c>
      <c r="U118" s="154">
        <v>0</v>
      </c>
      <c r="V118" s="154">
        <f t="shared" si="41"/>
        <v>0</v>
      </c>
      <c r="W118" s="154"/>
      <c r="X118" s="154" t="s">
        <v>272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56" t="s">
        <v>207</v>
      </c>
      <c r="B119" s="157" t="s">
        <v>108</v>
      </c>
      <c r="C119" s="174" t="s">
        <v>109</v>
      </c>
      <c r="D119" s="158"/>
      <c r="E119" s="159"/>
      <c r="F119" s="160"/>
      <c r="G119" s="160">
        <f>SUMIF(AG120:AG135,"&lt;&gt;NOR",G120:G135)</f>
        <v>0</v>
      </c>
      <c r="H119" s="160"/>
      <c r="I119" s="160">
        <f>SUM(I120:I135)</f>
        <v>219887.93</v>
      </c>
      <c r="J119" s="160"/>
      <c r="K119" s="160">
        <f>SUM(K120:K135)</f>
        <v>34699.07</v>
      </c>
      <c r="L119" s="160"/>
      <c r="M119" s="160">
        <f>SUM(M120:M135)</f>
        <v>0</v>
      </c>
      <c r="N119" s="160"/>
      <c r="O119" s="160">
        <f>SUM(O120:O135)</f>
        <v>31.279999999999998</v>
      </c>
      <c r="P119" s="160"/>
      <c r="Q119" s="161">
        <f>SUM(Q120:Q135)</f>
        <v>0</v>
      </c>
      <c r="R119" s="155"/>
      <c r="S119" s="155"/>
      <c r="T119" s="155"/>
      <c r="U119" s="155"/>
      <c r="V119" s="155">
        <f>SUM(V120:V135)</f>
        <v>41.550000000000004</v>
      </c>
      <c r="W119" s="155"/>
      <c r="X119" s="155"/>
      <c r="AG119" t="s">
        <v>208</v>
      </c>
    </row>
    <row r="120" spans="1:60" outlineLevel="1" x14ac:dyDescent="0.2">
      <c r="A120" s="168">
        <v>105</v>
      </c>
      <c r="B120" s="169" t="s">
        <v>369</v>
      </c>
      <c r="C120" s="175" t="s">
        <v>370</v>
      </c>
      <c r="D120" s="170" t="s">
        <v>267</v>
      </c>
      <c r="E120" s="171">
        <v>23</v>
      </c>
      <c r="F120" s="172"/>
      <c r="G120" s="172">
        <f t="shared" ref="G120:G135" si="42">ROUND(E120*F120,2)</f>
        <v>0</v>
      </c>
      <c r="H120" s="172">
        <v>25.13</v>
      </c>
      <c r="I120" s="172">
        <f t="shared" ref="I120:I135" si="43">ROUND(E120*H120,2)</f>
        <v>577.99</v>
      </c>
      <c r="J120" s="172">
        <v>1423.87</v>
      </c>
      <c r="K120" s="172">
        <f t="shared" ref="K120:K135" si="44">ROUND(E120*J120,2)</f>
        <v>32749.01</v>
      </c>
      <c r="L120" s="172">
        <v>21</v>
      </c>
      <c r="M120" s="172">
        <f t="shared" ref="M120:M135" si="45">G120*(1+L120/100)</f>
        <v>0</v>
      </c>
      <c r="N120" s="172">
        <v>1.9009999999999999E-2</v>
      </c>
      <c r="O120" s="172">
        <f t="shared" ref="O120:O135" si="46">ROUND(E120*N120,2)</f>
        <v>0.44</v>
      </c>
      <c r="P120" s="172">
        <v>0</v>
      </c>
      <c r="Q120" s="173">
        <f t="shared" ref="Q120:Q135" si="47">ROUND(E120*P120,2)</f>
        <v>0</v>
      </c>
      <c r="R120" s="154"/>
      <c r="S120" s="154" t="s">
        <v>212</v>
      </c>
      <c r="T120" s="154" t="s">
        <v>213</v>
      </c>
      <c r="U120" s="154">
        <v>1.706</v>
      </c>
      <c r="V120" s="154">
        <f t="shared" ref="V120:V135" si="48">ROUND(E120*U120,2)</f>
        <v>39.24</v>
      </c>
      <c r="W120" s="154"/>
      <c r="X120" s="154" t="s">
        <v>214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215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68">
        <v>106</v>
      </c>
      <c r="B121" s="169" t="s">
        <v>371</v>
      </c>
      <c r="C121" s="175" t="s">
        <v>372</v>
      </c>
      <c r="D121" s="170" t="s">
        <v>267</v>
      </c>
      <c r="E121" s="171">
        <v>1</v>
      </c>
      <c r="F121" s="172"/>
      <c r="G121" s="172">
        <f t="shared" si="42"/>
        <v>0</v>
      </c>
      <c r="H121" s="172">
        <v>38.94</v>
      </c>
      <c r="I121" s="172">
        <f t="shared" si="43"/>
        <v>38.94</v>
      </c>
      <c r="J121" s="172">
        <v>1950.06</v>
      </c>
      <c r="K121" s="172">
        <f t="shared" si="44"/>
        <v>1950.06</v>
      </c>
      <c r="L121" s="172">
        <v>21</v>
      </c>
      <c r="M121" s="172">
        <f t="shared" si="45"/>
        <v>0</v>
      </c>
      <c r="N121" s="172">
        <v>2.946E-2</v>
      </c>
      <c r="O121" s="172">
        <f t="shared" si="46"/>
        <v>0.03</v>
      </c>
      <c r="P121" s="172">
        <v>0</v>
      </c>
      <c r="Q121" s="173">
        <f t="shared" si="47"/>
        <v>0</v>
      </c>
      <c r="R121" s="154"/>
      <c r="S121" s="154" t="s">
        <v>212</v>
      </c>
      <c r="T121" s="154" t="s">
        <v>213</v>
      </c>
      <c r="U121" s="154">
        <v>2.3090000000000002</v>
      </c>
      <c r="V121" s="154">
        <f t="shared" si="48"/>
        <v>2.31</v>
      </c>
      <c r="W121" s="154"/>
      <c r="X121" s="154" t="s">
        <v>214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215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68">
        <v>107</v>
      </c>
      <c r="B122" s="169" t="s">
        <v>475</v>
      </c>
      <c r="C122" s="175" t="s">
        <v>476</v>
      </c>
      <c r="D122" s="170" t="s">
        <v>267</v>
      </c>
      <c r="E122" s="171">
        <v>1.01</v>
      </c>
      <c r="F122" s="172"/>
      <c r="G122" s="172">
        <f t="shared" si="42"/>
        <v>0</v>
      </c>
      <c r="H122" s="172">
        <v>8600</v>
      </c>
      <c r="I122" s="172">
        <f t="shared" si="43"/>
        <v>8686</v>
      </c>
      <c r="J122" s="172">
        <v>0</v>
      </c>
      <c r="K122" s="172">
        <f t="shared" si="44"/>
        <v>0</v>
      </c>
      <c r="L122" s="172">
        <v>21</v>
      </c>
      <c r="M122" s="172">
        <f t="shared" si="45"/>
        <v>0</v>
      </c>
      <c r="N122" s="172">
        <v>1.196</v>
      </c>
      <c r="O122" s="172">
        <f t="shared" si="46"/>
        <v>1.21</v>
      </c>
      <c r="P122" s="172">
        <v>0</v>
      </c>
      <c r="Q122" s="173">
        <f t="shared" si="47"/>
        <v>0</v>
      </c>
      <c r="R122" s="154"/>
      <c r="S122" s="154" t="s">
        <v>231</v>
      </c>
      <c r="T122" s="154" t="s">
        <v>236</v>
      </c>
      <c r="U122" s="154">
        <v>0</v>
      </c>
      <c r="V122" s="154">
        <f t="shared" si="48"/>
        <v>0</v>
      </c>
      <c r="W122" s="154"/>
      <c r="X122" s="154" t="s">
        <v>272</v>
      </c>
      <c r="Y122" s="151"/>
      <c r="Z122" s="151"/>
      <c r="AA122" s="151"/>
      <c r="AB122" s="151"/>
      <c r="AC122" s="151"/>
      <c r="AD122" s="151"/>
      <c r="AE122" s="151"/>
      <c r="AF122" s="151"/>
      <c r="AG122" s="151" t="s">
        <v>273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68">
        <v>108</v>
      </c>
      <c r="B123" s="169" t="s">
        <v>477</v>
      </c>
      <c r="C123" s="175" t="s">
        <v>478</v>
      </c>
      <c r="D123" s="170" t="s">
        <v>267</v>
      </c>
      <c r="E123" s="171">
        <v>2.02</v>
      </c>
      <c r="F123" s="172"/>
      <c r="G123" s="172">
        <f t="shared" si="42"/>
        <v>0</v>
      </c>
      <c r="H123" s="172">
        <v>8900</v>
      </c>
      <c r="I123" s="172">
        <f t="shared" si="43"/>
        <v>17978</v>
      </c>
      <c r="J123" s="172">
        <v>0</v>
      </c>
      <c r="K123" s="172">
        <f t="shared" si="44"/>
        <v>0</v>
      </c>
      <c r="L123" s="172">
        <v>21</v>
      </c>
      <c r="M123" s="172">
        <f t="shared" si="45"/>
        <v>0</v>
      </c>
      <c r="N123" s="172">
        <v>1.248</v>
      </c>
      <c r="O123" s="172">
        <f t="shared" si="46"/>
        <v>2.52</v>
      </c>
      <c r="P123" s="172">
        <v>0</v>
      </c>
      <c r="Q123" s="173">
        <f t="shared" si="47"/>
        <v>0</v>
      </c>
      <c r="R123" s="154"/>
      <c r="S123" s="154" t="s">
        <v>231</v>
      </c>
      <c r="T123" s="154" t="s">
        <v>236</v>
      </c>
      <c r="U123" s="154">
        <v>0</v>
      </c>
      <c r="V123" s="154">
        <f t="shared" si="48"/>
        <v>0</v>
      </c>
      <c r="W123" s="154"/>
      <c r="X123" s="154" t="s">
        <v>272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273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68">
        <v>109</v>
      </c>
      <c r="B124" s="169" t="s">
        <v>479</v>
      </c>
      <c r="C124" s="175" t="s">
        <v>480</v>
      </c>
      <c r="D124" s="170" t="s">
        <v>267</v>
      </c>
      <c r="E124" s="171">
        <v>2.02</v>
      </c>
      <c r="F124" s="172"/>
      <c r="G124" s="172">
        <f t="shared" si="42"/>
        <v>0</v>
      </c>
      <c r="H124" s="172">
        <v>9900</v>
      </c>
      <c r="I124" s="172">
        <f t="shared" si="43"/>
        <v>19998</v>
      </c>
      <c r="J124" s="172">
        <v>0</v>
      </c>
      <c r="K124" s="172">
        <f t="shared" si="44"/>
        <v>0</v>
      </c>
      <c r="L124" s="172">
        <v>21</v>
      </c>
      <c r="M124" s="172">
        <f t="shared" si="45"/>
        <v>0</v>
      </c>
      <c r="N124" s="172">
        <v>1.3779999999999999</v>
      </c>
      <c r="O124" s="172">
        <f t="shared" si="46"/>
        <v>2.78</v>
      </c>
      <c r="P124" s="172">
        <v>0</v>
      </c>
      <c r="Q124" s="173">
        <f t="shared" si="47"/>
        <v>0</v>
      </c>
      <c r="R124" s="154"/>
      <c r="S124" s="154" t="s">
        <v>231</v>
      </c>
      <c r="T124" s="154" t="s">
        <v>236</v>
      </c>
      <c r="U124" s="154">
        <v>0</v>
      </c>
      <c r="V124" s="154">
        <f t="shared" si="48"/>
        <v>0</v>
      </c>
      <c r="W124" s="154"/>
      <c r="X124" s="154" t="s">
        <v>272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273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68">
        <v>110</v>
      </c>
      <c r="B125" s="169" t="s">
        <v>481</v>
      </c>
      <c r="C125" s="175" t="s">
        <v>482</v>
      </c>
      <c r="D125" s="170" t="s">
        <v>267</v>
      </c>
      <c r="E125" s="171">
        <v>1.01</v>
      </c>
      <c r="F125" s="172"/>
      <c r="G125" s="172">
        <f t="shared" si="42"/>
        <v>0</v>
      </c>
      <c r="H125" s="172">
        <v>12100</v>
      </c>
      <c r="I125" s="172">
        <f t="shared" si="43"/>
        <v>12221</v>
      </c>
      <c r="J125" s="172">
        <v>0</v>
      </c>
      <c r="K125" s="172">
        <f t="shared" si="44"/>
        <v>0</v>
      </c>
      <c r="L125" s="172">
        <v>21</v>
      </c>
      <c r="M125" s="172">
        <f t="shared" si="45"/>
        <v>0</v>
      </c>
      <c r="N125" s="172">
        <v>1.69</v>
      </c>
      <c r="O125" s="172">
        <f t="shared" si="46"/>
        <v>1.71</v>
      </c>
      <c r="P125" s="172">
        <v>0</v>
      </c>
      <c r="Q125" s="173">
        <f t="shared" si="47"/>
        <v>0</v>
      </c>
      <c r="R125" s="154"/>
      <c r="S125" s="154" t="s">
        <v>231</v>
      </c>
      <c r="T125" s="154" t="s">
        <v>236</v>
      </c>
      <c r="U125" s="154">
        <v>0</v>
      </c>
      <c r="V125" s="154">
        <f t="shared" si="48"/>
        <v>0</v>
      </c>
      <c r="W125" s="154"/>
      <c r="X125" s="154" t="s">
        <v>272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273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68">
        <v>111</v>
      </c>
      <c r="B126" s="169" t="s">
        <v>483</v>
      </c>
      <c r="C126" s="175" t="s">
        <v>484</v>
      </c>
      <c r="D126" s="170" t="s">
        <v>267</v>
      </c>
      <c r="E126" s="171">
        <v>1.01</v>
      </c>
      <c r="F126" s="172"/>
      <c r="G126" s="172">
        <f t="shared" si="42"/>
        <v>0</v>
      </c>
      <c r="H126" s="172">
        <v>4900</v>
      </c>
      <c r="I126" s="172">
        <f t="shared" si="43"/>
        <v>4949</v>
      </c>
      <c r="J126" s="172">
        <v>0</v>
      </c>
      <c r="K126" s="172">
        <f t="shared" si="44"/>
        <v>0</v>
      </c>
      <c r="L126" s="172">
        <v>21</v>
      </c>
      <c r="M126" s="172">
        <f t="shared" si="45"/>
        <v>0</v>
      </c>
      <c r="N126" s="172">
        <v>0.67600000000000005</v>
      </c>
      <c r="O126" s="172">
        <f t="shared" si="46"/>
        <v>0.68</v>
      </c>
      <c r="P126" s="172">
        <v>0</v>
      </c>
      <c r="Q126" s="173">
        <f t="shared" si="47"/>
        <v>0</v>
      </c>
      <c r="R126" s="154"/>
      <c r="S126" s="154" t="s">
        <v>231</v>
      </c>
      <c r="T126" s="154" t="s">
        <v>236</v>
      </c>
      <c r="U126" s="154">
        <v>0</v>
      </c>
      <c r="V126" s="154">
        <f t="shared" si="48"/>
        <v>0</v>
      </c>
      <c r="W126" s="154"/>
      <c r="X126" s="154" t="s">
        <v>272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273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68">
        <v>112</v>
      </c>
      <c r="B127" s="169" t="s">
        <v>485</v>
      </c>
      <c r="C127" s="175" t="s">
        <v>486</v>
      </c>
      <c r="D127" s="170" t="s">
        <v>267</v>
      </c>
      <c r="E127" s="171">
        <v>2.02</v>
      </c>
      <c r="F127" s="172"/>
      <c r="G127" s="172">
        <f t="shared" si="42"/>
        <v>0</v>
      </c>
      <c r="H127" s="172">
        <v>9300</v>
      </c>
      <c r="I127" s="172">
        <f t="shared" si="43"/>
        <v>18786</v>
      </c>
      <c r="J127" s="172">
        <v>0</v>
      </c>
      <c r="K127" s="172">
        <f t="shared" si="44"/>
        <v>0</v>
      </c>
      <c r="L127" s="172">
        <v>21</v>
      </c>
      <c r="M127" s="172">
        <f t="shared" si="45"/>
        <v>0</v>
      </c>
      <c r="N127" s="172">
        <v>1.3</v>
      </c>
      <c r="O127" s="172">
        <f t="shared" si="46"/>
        <v>2.63</v>
      </c>
      <c r="P127" s="172">
        <v>0</v>
      </c>
      <c r="Q127" s="173">
        <f t="shared" si="47"/>
        <v>0</v>
      </c>
      <c r="R127" s="154"/>
      <c r="S127" s="154" t="s">
        <v>231</v>
      </c>
      <c r="T127" s="154" t="s">
        <v>236</v>
      </c>
      <c r="U127" s="154">
        <v>0</v>
      </c>
      <c r="V127" s="154">
        <f t="shared" si="48"/>
        <v>0</v>
      </c>
      <c r="W127" s="154"/>
      <c r="X127" s="154" t="s">
        <v>272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273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68">
        <v>113</v>
      </c>
      <c r="B128" s="169" t="s">
        <v>487</v>
      </c>
      <c r="C128" s="175" t="s">
        <v>488</v>
      </c>
      <c r="D128" s="170" t="s">
        <v>267</v>
      </c>
      <c r="E128" s="171">
        <v>2.02</v>
      </c>
      <c r="F128" s="172"/>
      <c r="G128" s="172">
        <f t="shared" si="42"/>
        <v>0</v>
      </c>
      <c r="H128" s="172">
        <v>10200</v>
      </c>
      <c r="I128" s="172">
        <f t="shared" si="43"/>
        <v>20604</v>
      </c>
      <c r="J128" s="172">
        <v>0</v>
      </c>
      <c r="K128" s="172">
        <f t="shared" si="44"/>
        <v>0</v>
      </c>
      <c r="L128" s="172">
        <v>21</v>
      </c>
      <c r="M128" s="172">
        <f t="shared" si="45"/>
        <v>0</v>
      </c>
      <c r="N128" s="172">
        <v>1.43</v>
      </c>
      <c r="O128" s="172">
        <f t="shared" si="46"/>
        <v>2.89</v>
      </c>
      <c r="P128" s="172">
        <v>0</v>
      </c>
      <c r="Q128" s="173">
        <f t="shared" si="47"/>
        <v>0</v>
      </c>
      <c r="R128" s="154"/>
      <c r="S128" s="154" t="s">
        <v>231</v>
      </c>
      <c r="T128" s="154" t="s">
        <v>236</v>
      </c>
      <c r="U128" s="154">
        <v>0</v>
      </c>
      <c r="V128" s="154">
        <f t="shared" si="48"/>
        <v>0</v>
      </c>
      <c r="W128" s="154"/>
      <c r="X128" s="154" t="s">
        <v>272</v>
      </c>
      <c r="Y128" s="151"/>
      <c r="Z128" s="151"/>
      <c r="AA128" s="151"/>
      <c r="AB128" s="151"/>
      <c r="AC128" s="151"/>
      <c r="AD128" s="151"/>
      <c r="AE128" s="151"/>
      <c r="AF128" s="151"/>
      <c r="AG128" s="151" t="s">
        <v>273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68">
        <v>114</v>
      </c>
      <c r="B129" s="169" t="s">
        <v>489</v>
      </c>
      <c r="C129" s="175" t="s">
        <v>490</v>
      </c>
      <c r="D129" s="170" t="s">
        <v>267</v>
      </c>
      <c r="E129" s="171">
        <v>1.01</v>
      </c>
      <c r="F129" s="172"/>
      <c r="G129" s="172">
        <f t="shared" si="42"/>
        <v>0</v>
      </c>
      <c r="H129" s="172">
        <v>9700</v>
      </c>
      <c r="I129" s="172">
        <f t="shared" si="43"/>
        <v>9797</v>
      </c>
      <c r="J129" s="172">
        <v>0</v>
      </c>
      <c r="K129" s="172">
        <f t="shared" si="44"/>
        <v>0</v>
      </c>
      <c r="L129" s="172">
        <v>21</v>
      </c>
      <c r="M129" s="172">
        <f t="shared" si="45"/>
        <v>0</v>
      </c>
      <c r="N129" s="172">
        <v>1.3520000000000001</v>
      </c>
      <c r="O129" s="172">
        <f t="shared" si="46"/>
        <v>1.37</v>
      </c>
      <c r="P129" s="172">
        <v>0</v>
      </c>
      <c r="Q129" s="173">
        <f t="shared" si="47"/>
        <v>0</v>
      </c>
      <c r="R129" s="154"/>
      <c r="S129" s="154" t="s">
        <v>231</v>
      </c>
      <c r="T129" s="154" t="s">
        <v>236</v>
      </c>
      <c r="U129" s="154">
        <v>0</v>
      </c>
      <c r="V129" s="154">
        <f t="shared" si="48"/>
        <v>0</v>
      </c>
      <c r="W129" s="154"/>
      <c r="X129" s="154" t="s">
        <v>272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273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68">
        <v>115</v>
      </c>
      <c r="B130" s="169" t="s">
        <v>491</v>
      </c>
      <c r="C130" s="175" t="s">
        <v>492</v>
      </c>
      <c r="D130" s="170" t="s">
        <v>267</v>
      </c>
      <c r="E130" s="171">
        <v>2.02</v>
      </c>
      <c r="F130" s="172"/>
      <c r="G130" s="172">
        <f t="shared" si="42"/>
        <v>0</v>
      </c>
      <c r="H130" s="172">
        <v>8600</v>
      </c>
      <c r="I130" s="172">
        <f t="shared" si="43"/>
        <v>17372</v>
      </c>
      <c r="J130" s="172">
        <v>0</v>
      </c>
      <c r="K130" s="172">
        <f t="shared" si="44"/>
        <v>0</v>
      </c>
      <c r="L130" s="172">
        <v>21</v>
      </c>
      <c r="M130" s="172">
        <f t="shared" si="45"/>
        <v>0</v>
      </c>
      <c r="N130" s="172">
        <v>1.196</v>
      </c>
      <c r="O130" s="172">
        <f t="shared" si="46"/>
        <v>2.42</v>
      </c>
      <c r="P130" s="172">
        <v>0</v>
      </c>
      <c r="Q130" s="173">
        <f t="shared" si="47"/>
        <v>0</v>
      </c>
      <c r="R130" s="154"/>
      <c r="S130" s="154" t="s">
        <v>231</v>
      </c>
      <c r="T130" s="154" t="s">
        <v>236</v>
      </c>
      <c r="U130" s="154">
        <v>0</v>
      </c>
      <c r="V130" s="154">
        <f t="shared" si="48"/>
        <v>0</v>
      </c>
      <c r="W130" s="154"/>
      <c r="X130" s="154" t="s">
        <v>272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273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68">
        <v>116</v>
      </c>
      <c r="B131" s="169" t="s">
        <v>493</v>
      </c>
      <c r="C131" s="175" t="s">
        <v>494</v>
      </c>
      <c r="D131" s="170" t="s">
        <v>267</v>
      </c>
      <c r="E131" s="171">
        <v>2.02</v>
      </c>
      <c r="F131" s="172"/>
      <c r="G131" s="172">
        <f t="shared" si="42"/>
        <v>0</v>
      </c>
      <c r="H131" s="172">
        <v>8900</v>
      </c>
      <c r="I131" s="172">
        <f t="shared" si="43"/>
        <v>17978</v>
      </c>
      <c r="J131" s="172">
        <v>0</v>
      </c>
      <c r="K131" s="172">
        <f t="shared" si="44"/>
        <v>0</v>
      </c>
      <c r="L131" s="172">
        <v>21</v>
      </c>
      <c r="M131" s="172">
        <f t="shared" si="45"/>
        <v>0</v>
      </c>
      <c r="N131" s="172">
        <v>1.248</v>
      </c>
      <c r="O131" s="172">
        <f t="shared" si="46"/>
        <v>2.52</v>
      </c>
      <c r="P131" s="172">
        <v>0</v>
      </c>
      <c r="Q131" s="173">
        <f t="shared" si="47"/>
        <v>0</v>
      </c>
      <c r="R131" s="154"/>
      <c r="S131" s="154" t="s">
        <v>231</v>
      </c>
      <c r="T131" s="154" t="s">
        <v>236</v>
      </c>
      <c r="U131" s="154">
        <v>0</v>
      </c>
      <c r="V131" s="154">
        <f t="shared" si="48"/>
        <v>0</v>
      </c>
      <c r="W131" s="154"/>
      <c r="X131" s="154" t="s">
        <v>272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273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68">
        <v>117</v>
      </c>
      <c r="B132" s="169" t="s">
        <v>495</v>
      </c>
      <c r="C132" s="175" t="s">
        <v>496</v>
      </c>
      <c r="D132" s="170" t="s">
        <v>267</v>
      </c>
      <c r="E132" s="171">
        <v>2.02</v>
      </c>
      <c r="F132" s="172"/>
      <c r="G132" s="172">
        <f t="shared" si="42"/>
        <v>0</v>
      </c>
      <c r="H132" s="172">
        <v>8900</v>
      </c>
      <c r="I132" s="172">
        <f t="shared" si="43"/>
        <v>17978</v>
      </c>
      <c r="J132" s="172">
        <v>0</v>
      </c>
      <c r="K132" s="172">
        <f t="shared" si="44"/>
        <v>0</v>
      </c>
      <c r="L132" s="172">
        <v>21</v>
      </c>
      <c r="M132" s="172">
        <f t="shared" si="45"/>
        <v>0</v>
      </c>
      <c r="N132" s="172">
        <v>1.3779999999999999</v>
      </c>
      <c r="O132" s="172">
        <f t="shared" si="46"/>
        <v>2.78</v>
      </c>
      <c r="P132" s="172">
        <v>0</v>
      </c>
      <c r="Q132" s="173">
        <f t="shared" si="47"/>
        <v>0</v>
      </c>
      <c r="R132" s="154"/>
      <c r="S132" s="154" t="s">
        <v>231</v>
      </c>
      <c r="T132" s="154" t="s">
        <v>236</v>
      </c>
      <c r="U132" s="154">
        <v>0</v>
      </c>
      <c r="V132" s="154">
        <f t="shared" si="48"/>
        <v>0</v>
      </c>
      <c r="W132" s="154"/>
      <c r="X132" s="154" t="s">
        <v>272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273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 x14ac:dyDescent="0.2">
      <c r="A133" s="168">
        <v>118</v>
      </c>
      <c r="B133" s="169" t="s">
        <v>497</v>
      </c>
      <c r="C133" s="175" t="s">
        <v>498</v>
      </c>
      <c r="D133" s="170" t="s">
        <v>267</v>
      </c>
      <c r="E133" s="171">
        <v>2.02</v>
      </c>
      <c r="F133" s="172"/>
      <c r="G133" s="172">
        <f t="shared" si="42"/>
        <v>0</v>
      </c>
      <c r="H133" s="172">
        <v>8900</v>
      </c>
      <c r="I133" s="172">
        <f t="shared" si="43"/>
        <v>17978</v>
      </c>
      <c r="J133" s="172">
        <v>0</v>
      </c>
      <c r="K133" s="172">
        <f t="shared" si="44"/>
        <v>0</v>
      </c>
      <c r="L133" s="172">
        <v>21</v>
      </c>
      <c r="M133" s="172">
        <f t="shared" si="45"/>
        <v>0</v>
      </c>
      <c r="N133" s="172">
        <v>1.196</v>
      </c>
      <c r="O133" s="172">
        <f t="shared" si="46"/>
        <v>2.42</v>
      </c>
      <c r="P133" s="172">
        <v>0</v>
      </c>
      <c r="Q133" s="173">
        <f t="shared" si="47"/>
        <v>0</v>
      </c>
      <c r="R133" s="154"/>
      <c r="S133" s="154" t="s">
        <v>231</v>
      </c>
      <c r="T133" s="154" t="s">
        <v>236</v>
      </c>
      <c r="U133" s="154">
        <v>0</v>
      </c>
      <c r="V133" s="154">
        <f t="shared" si="48"/>
        <v>0</v>
      </c>
      <c r="W133" s="154"/>
      <c r="X133" s="154" t="s">
        <v>272</v>
      </c>
      <c r="Y133" s="151"/>
      <c r="Z133" s="151"/>
      <c r="AA133" s="151"/>
      <c r="AB133" s="151"/>
      <c r="AC133" s="151"/>
      <c r="AD133" s="151"/>
      <c r="AE133" s="151"/>
      <c r="AF133" s="151"/>
      <c r="AG133" s="151" t="s">
        <v>273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ht="22.5" outlineLevel="1" x14ac:dyDescent="0.2">
      <c r="A134" s="168">
        <v>119</v>
      </c>
      <c r="B134" s="169" t="s">
        <v>499</v>
      </c>
      <c r="C134" s="175" t="s">
        <v>500</v>
      </c>
      <c r="D134" s="170" t="s">
        <v>267</v>
      </c>
      <c r="E134" s="171">
        <v>2.02</v>
      </c>
      <c r="F134" s="172"/>
      <c r="G134" s="172">
        <f t="shared" si="42"/>
        <v>0</v>
      </c>
      <c r="H134" s="172">
        <v>8200</v>
      </c>
      <c r="I134" s="172">
        <f t="shared" si="43"/>
        <v>16564</v>
      </c>
      <c r="J134" s="172">
        <v>0</v>
      </c>
      <c r="K134" s="172">
        <f t="shared" si="44"/>
        <v>0</v>
      </c>
      <c r="L134" s="172">
        <v>21</v>
      </c>
      <c r="M134" s="172">
        <f t="shared" si="45"/>
        <v>0</v>
      </c>
      <c r="N134" s="172">
        <v>1.1439999999999999</v>
      </c>
      <c r="O134" s="172">
        <f t="shared" si="46"/>
        <v>2.31</v>
      </c>
      <c r="P134" s="172">
        <v>0</v>
      </c>
      <c r="Q134" s="173">
        <f t="shared" si="47"/>
        <v>0</v>
      </c>
      <c r="R134" s="154"/>
      <c r="S134" s="154" t="s">
        <v>231</v>
      </c>
      <c r="T134" s="154" t="s">
        <v>236</v>
      </c>
      <c r="U134" s="154">
        <v>0</v>
      </c>
      <c r="V134" s="154">
        <f t="shared" si="48"/>
        <v>0</v>
      </c>
      <c r="W134" s="154"/>
      <c r="X134" s="154" t="s">
        <v>272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273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68">
        <v>120</v>
      </c>
      <c r="B135" s="169" t="s">
        <v>501</v>
      </c>
      <c r="C135" s="175" t="s">
        <v>502</v>
      </c>
      <c r="D135" s="170" t="s">
        <v>267</v>
      </c>
      <c r="E135" s="171">
        <v>2.02</v>
      </c>
      <c r="F135" s="172"/>
      <c r="G135" s="172">
        <f t="shared" si="42"/>
        <v>0</v>
      </c>
      <c r="H135" s="172">
        <v>9100</v>
      </c>
      <c r="I135" s="172">
        <f t="shared" si="43"/>
        <v>18382</v>
      </c>
      <c r="J135" s="172">
        <v>0</v>
      </c>
      <c r="K135" s="172">
        <f t="shared" si="44"/>
        <v>0</v>
      </c>
      <c r="L135" s="172">
        <v>21</v>
      </c>
      <c r="M135" s="172">
        <f t="shared" si="45"/>
        <v>0</v>
      </c>
      <c r="N135" s="172">
        <v>1.274</v>
      </c>
      <c r="O135" s="172">
        <f t="shared" si="46"/>
        <v>2.57</v>
      </c>
      <c r="P135" s="172">
        <v>0</v>
      </c>
      <c r="Q135" s="173">
        <f t="shared" si="47"/>
        <v>0</v>
      </c>
      <c r="R135" s="154"/>
      <c r="S135" s="154" t="s">
        <v>231</v>
      </c>
      <c r="T135" s="154" t="s">
        <v>236</v>
      </c>
      <c r="U135" s="154">
        <v>0</v>
      </c>
      <c r="V135" s="154">
        <f t="shared" si="48"/>
        <v>0</v>
      </c>
      <c r="W135" s="154"/>
      <c r="X135" s="154" t="s">
        <v>272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273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x14ac:dyDescent="0.2">
      <c r="A136" s="156" t="s">
        <v>207</v>
      </c>
      <c r="B136" s="157" t="s">
        <v>110</v>
      </c>
      <c r="C136" s="174" t="s">
        <v>111</v>
      </c>
      <c r="D136" s="158"/>
      <c r="E136" s="159"/>
      <c r="F136" s="160"/>
      <c r="G136" s="160">
        <f>SUMIF(AG137:AG138,"&lt;&gt;NOR",G137:G138)</f>
        <v>0</v>
      </c>
      <c r="H136" s="160"/>
      <c r="I136" s="160">
        <f>SUM(I137:I138)</f>
        <v>216918.8</v>
      </c>
      <c r="J136" s="160"/>
      <c r="K136" s="160">
        <f>SUM(K137:K138)</f>
        <v>39001.199999999997</v>
      </c>
      <c r="L136" s="160"/>
      <c r="M136" s="160">
        <f>SUM(M137:M138)</f>
        <v>0</v>
      </c>
      <c r="N136" s="160"/>
      <c r="O136" s="160">
        <f>SUM(O137:O138)</f>
        <v>30.95</v>
      </c>
      <c r="P136" s="160"/>
      <c r="Q136" s="161">
        <f>SUM(Q137:Q138)</f>
        <v>0</v>
      </c>
      <c r="R136" s="155"/>
      <c r="S136" s="155"/>
      <c r="T136" s="155"/>
      <c r="U136" s="155"/>
      <c r="V136" s="155">
        <f>SUM(V137:V138)</f>
        <v>46.18</v>
      </c>
      <c r="W136" s="155"/>
      <c r="X136" s="155"/>
      <c r="AG136" t="s">
        <v>208</v>
      </c>
    </row>
    <row r="137" spans="1:60" outlineLevel="1" x14ac:dyDescent="0.2">
      <c r="A137" s="168">
        <v>121</v>
      </c>
      <c r="B137" s="169" t="s">
        <v>371</v>
      </c>
      <c r="C137" s="175" t="s">
        <v>372</v>
      </c>
      <c r="D137" s="170" t="s">
        <v>267</v>
      </c>
      <c r="E137" s="171">
        <v>20</v>
      </c>
      <c r="F137" s="172"/>
      <c r="G137" s="172">
        <f>ROUND(E137*F137,2)</f>
        <v>0</v>
      </c>
      <c r="H137" s="172">
        <v>38.94</v>
      </c>
      <c r="I137" s="172">
        <f>ROUND(E137*H137,2)</f>
        <v>778.8</v>
      </c>
      <c r="J137" s="172">
        <v>1950.06</v>
      </c>
      <c r="K137" s="172">
        <f>ROUND(E137*J137,2)</f>
        <v>39001.199999999997</v>
      </c>
      <c r="L137" s="172">
        <v>21</v>
      </c>
      <c r="M137" s="172">
        <f>G137*(1+L137/100)</f>
        <v>0</v>
      </c>
      <c r="N137" s="172">
        <v>2.946E-2</v>
      </c>
      <c r="O137" s="172">
        <f>ROUND(E137*N137,2)</f>
        <v>0.59</v>
      </c>
      <c r="P137" s="172">
        <v>0</v>
      </c>
      <c r="Q137" s="173">
        <f>ROUND(E137*P137,2)</f>
        <v>0</v>
      </c>
      <c r="R137" s="154"/>
      <c r="S137" s="154" t="s">
        <v>212</v>
      </c>
      <c r="T137" s="154" t="s">
        <v>213</v>
      </c>
      <c r="U137" s="154">
        <v>2.3090000000000002</v>
      </c>
      <c r="V137" s="154">
        <f>ROUND(E137*U137,2)</f>
        <v>46.18</v>
      </c>
      <c r="W137" s="154"/>
      <c r="X137" s="154" t="s">
        <v>214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215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68">
        <v>122</v>
      </c>
      <c r="B138" s="169" t="s">
        <v>503</v>
      </c>
      <c r="C138" s="175" t="s">
        <v>504</v>
      </c>
      <c r="D138" s="170" t="s">
        <v>267</v>
      </c>
      <c r="E138" s="171">
        <v>20.2</v>
      </c>
      <c r="F138" s="172"/>
      <c r="G138" s="172">
        <f>ROUND(E138*F138,2)</f>
        <v>0</v>
      </c>
      <c r="H138" s="172">
        <v>10700</v>
      </c>
      <c r="I138" s="172">
        <f>ROUND(E138*H138,2)</f>
        <v>216140</v>
      </c>
      <c r="J138" s="172">
        <v>0</v>
      </c>
      <c r="K138" s="172">
        <f>ROUND(E138*J138,2)</f>
        <v>0</v>
      </c>
      <c r="L138" s="172">
        <v>21</v>
      </c>
      <c r="M138" s="172">
        <f>G138*(1+L138/100)</f>
        <v>0</v>
      </c>
      <c r="N138" s="172">
        <v>1.5029999999999999</v>
      </c>
      <c r="O138" s="172">
        <f>ROUND(E138*N138,2)</f>
        <v>30.36</v>
      </c>
      <c r="P138" s="172">
        <v>0</v>
      </c>
      <c r="Q138" s="173">
        <f>ROUND(E138*P138,2)</f>
        <v>0</v>
      </c>
      <c r="R138" s="154"/>
      <c r="S138" s="154" t="s">
        <v>231</v>
      </c>
      <c r="T138" s="154" t="s">
        <v>236</v>
      </c>
      <c r="U138" s="154">
        <v>0</v>
      </c>
      <c r="V138" s="154">
        <f>ROUND(E138*U138,2)</f>
        <v>0</v>
      </c>
      <c r="W138" s="154"/>
      <c r="X138" s="154" t="s">
        <v>272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273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x14ac:dyDescent="0.2">
      <c r="A139" s="156" t="s">
        <v>207</v>
      </c>
      <c r="B139" s="157" t="s">
        <v>112</v>
      </c>
      <c r="C139" s="174" t="s">
        <v>113</v>
      </c>
      <c r="D139" s="158"/>
      <c r="E139" s="159"/>
      <c r="F139" s="160"/>
      <c r="G139" s="160">
        <f>SUMIF(AG140:AG141,"&lt;&gt;NOR",G140:G141)</f>
        <v>0</v>
      </c>
      <c r="H139" s="160"/>
      <c r="I139" s="160">
        <f>SUM(I140:I141)</f>
        <v>23287.39</v>
      </c>
      <c r="J139" s="160"/>
      <c r="K139" s="160">
        <f>SUM(K140:K141)</f>
        <v>1185.6099999999999</v>
      </c>
      <c r="L139" s="160"/>
      <c r="M139" s="160">
        <f>SUM(M140:M141)</f>
        <v>0</v>
      </c>
      <c r="N139" s="160"/>
      <c r="O139" s="160">
        <f>SUM(O140:O141)</f>
        <v>3.48</v>
      </c>
      <c r="P139" s="160"/>
      <c r="Q139" s="161">
        <f>SUM(Q140:Q141)</f>
        <v>0</v>
      </c>
      <c r="R139" s="155"/>
      <c r="S139" s="155"/>
      <c r="T139" s="155"/>
      <c r="U139" s="155"/>
      <c r="V139" s="155">
        <f>SUM(V140:V141)</f>
        <v>1.52</v>
      </c>
      <c r="W139" s="155"/>
      <c r="X139" s="155"/>
      <c r="AG139" t="s">
        <v>208</v>
      </c>
    </row>
    <row r="140" spans="1:60" outlineLevel="1" x14ac:dyDescent="0.2">
      <c r="A140" s="168">
        <v>123</v>
      </c>
      <c r="B140" s="169" t="s">
        <v>505</v>
      </c>
      <c r="C140" s="175" t="s">
        <v>506</v>
      </c>
      <c r="D140" s="170" t="s">
        <v>267</v>
      </c>
      <c r="E140" s="171">
        <v>1</v>
      </c>
      <c r="F140" s="172"/>
      <c r="G140" s="172">
        <f>ROUND(E140*F140,2)</f>
        <v>0</v>
      </c>
      <c r="H140" s="172">
        <v>360.39</v>
      </c>
      <c r="I140" s="172">
        <f>ROUND(E140*H140,2)</f>
        <v>360.39</v>
      </c>
      <c r="J140" s="172">
        <v>1185.6099999999999</v>
      </c>
      <c r="K140" s="172">
        <f>ROUND(E140*J140,2)</f>
        <v>1185.6099999999999</v>
      </c>
      <c r="L140" s="172">
        <v>21</v>
      </c>
      <c r="M140" s="172">
        <f>G140*(1+L140/100)</f>
        <v>0</v>
      </c>
      <c r="N140" s="172">
        <v>0.26772000000000001</v>
      </c>
      <c r="O140" s="172">
        <f>ROUND(E140*N140,2)</f>
        <v>0.27</v>
      </c>
      <c r="P140" s="172">
        <v>0</v>
      </c>
      <c r="Q140" s="173">
        <f>ROUND(E140*P140,2)</f>
        <v>0</v>
      </c>
      <c r="R140" s="154"/>
      <c r="S140" s="154" t="s">
        <v>212</v>
      </c>
      <c r="T140" s="154" t="s">
        <v>213</v>
      </c>
      <c r="U140" s="154">
        <v>1.518</v>
      </c>
      <c r="V140" s="154">
        <f>ROUND(E140*U140,2)</f>
        <v>1.52</v>
      </c>
      <c r="W140" s="154"/>
      <c r="X140" s="154" t="s">
        <v>214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215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ht="22.5" outlineLevel="1" x14ac:dyDescent="0.2">
      <c r="A141" s="168">
        <v>124</v>
      </c>
      <c r="B141" s="169" t="s">
        <v>507</v>
      </c>
      <c r="C141" s="175" t="s">
        <v>508</v>
      </c>
      <c r="D141" s="170" t="s">
        <v>267</v>
      </c>
      <c r="E141" s="171">
        <v>1.01</v>
      </c>
      <c r="F141" s="172"/>
      <c r="G141" s="172">
        <f>ROUND(E141*F141,2)</f>
        <v>0</v>
      </c>
      <c r="H141" s="172">
        <v>22700</v>
      </c>
      <c r="I141" s="172">
        <f>ROUND(E141*H141,2)</f>
        <v>22927</v>
      </c>
      <c r="J141" s="172">
        <v>0</v>
      </c>
      <c r="K141" s="172">
        <f>ROUND(E141*J141,2)</f>
        <v>0</v>
      </c>
      <c r="L141" s="172">
        <v>21</v>
      </c>
      <c r="M141" s="172">
        <f>G141*(1+L141/100)</f>
        <v>0</v>
      </c>
      <c r="N141" s="172">
        <v>3.18</v>
      </c>
      <c r="O141" s="172">
        <f>ROUND(E141*N141,2)</f>
        <v>3.21</v>
      </c>
      <c r="P141" s="172">
        <v>0</v>
      </c>
      <c r="Q141" s="173">
        <f>ROUND(E141*P141,2)</f>
        <v>0</v>
      </c>
      <c r="R141" s="154"/>
      <c r="S141" s="154" t="s">
        <v>231</v>
      </c>
      <c r="T141" s="154" t="s">
        <v>236</v>
      </c>
      <c r="U141" s="154">
        <v>0</v>
      </c>
      <c r="V141" s="154">
        <f>ROUND(E141*U141,2)</f>
        <v>0</v>
      </c>
      <c r="W141" s="154"/>
      <c r="X141" s="154" t="s">
        <v>272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273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ht="25.5" x14ac:dyDescent="0.2">
      <c r="A142" s="156" t="s">
        <v>207</v>
      </c>
      <c r="B142" s="157" t="s">
        <v>114</v>
      </c>
      <c r="C142" s="174" t="s">
        <v>115</v>
      </c>
      <c r="D142" s="158"/>
      <c r="E142" s="159"/>
      <c r="F142" s="160"/>
      <c r="G142" s="160">
        <f>SUMIF(AG143:AG143,"&lt;&gt;NOR",G143:G143)</f>
        <v>0</v>
      </c>
      <c r="H142" s="160"/>
      <c r="I142" s="160">
        <f>SUM(I143:I143)</f>
        <v>363846.39</v>
      </c>
      <c r="J142" s="160"/>
      <c r="K142" s="160">
        <f>SUM(K143:K143)</f>
        <v>78295.05</v>
      </c>
      <c r="L142" s="160"/>
      <c r="M142" s="160">
        <f>SUM(M143:M143)</f>
        <v>0</v>
      </c>
      <c r="N142" s="160"/>
      <c r="O142" s="160">
        <f>SUM(O143:O143)</f>
        <v>79.88</v>
      </c>
      <c r="P142" s="160"/>
      <c r="Q142" s="161">
        <f>SUM(Q143:Q143)</f>
        <v>0</v>
      </c>
      <c r="R142" s="155"/>
      <c r="S142" s="155"/>
      <c r="T142" s="155"/>
      <c r="U142" s="155"/>
      <c r="V142" s="155">
        <f>SUM(V143:V143)</f>
        <v>97.18</v>
      </c>
      <c r="W142" s="155"/>
      <c r="X142" s="155"/>
      <c r="AG142" t="s">
        <v>208</v>
      </c>
    </row>
    <row r="143" spans="1:60" ht="33.75" outlineLevel="1" x14ac:dyDescent="0.2">
      <c r="A143" s="168">
        <v>125</v>
      </c>
      <c r="B143" s="169" t="s">
        <v>509</v>
      </c>
      <c r="C143" s="175" t="s">
        <v>510</v>
      </c>
      <c r="D143" s="170" t="s">
        <v>247</v>
      </c>
      <c r="E143" s="171">
        <v>250.08</v>
      </c>
      <c r="F143" s="172"/>
      <c r="G143" s="172">
        <f>ROUND(E143*F143,2)</f>
        <v>0</v>
      </c>
      <c r="H143" s="172">
        <v>1454.92</v>
      </c>
      <c r="I143" s="172">
        <f>ROUND(E143*H143,2)</f>
        <v>363846.39</v>
      </c>
      <c r="J143" s="172">
        <v>313.08</v>
      </c>
      <c r="K143" s="172">
        <f>ROUND(E143*J143,2)</f>
        <v>78295.05</v>
      </c>
      <c r="L143" s="172">
        <v>21</v>
      </c>
      <c r="M143" s="172">
        <f>G143*(1+L143/100)</f>
        <v>0</v>
      </c>
      <c r="N143" s="172">
        <v>0.31941000000000003</v>
      </c>
      <c r="O143" s="172">
        <f>ROUND(E143*N143,2)</f>
        <v>79.88</v>
      </c>
      <c r="P143" s="172">
        <v>0</v>
      </c>
      <c r="Q143" s="173">
        <f>ROUND(E143*P143,2)</f>
        <v>0</v>
      </c>
      <c r="R143" s="154"/>
      <c r="S143" s="154" t="s">
        <v>212</v>
      </c>
      <c r="T143" s="154" t="s">
        <v>213</v>
      </c>
      <c r="U143" s="154">
        <v>0.38858999999999999</v>
      </c>
      <c r="V143" s="154">
        <f>ROUND(E143*U143,2)</f>
        <v>97.18</v>
      </c>
      <c r="W143" s="154"/>
      <c r="X143" s="154" t="s">
        <v>511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512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x14ac:dyDescent="0.2">
      <c r="A144" s="156" t="s">
        <v>207</v>
      </c>
      <c r="B144" s="157" t="s">
        <v>134</v>
      </c>
      <c r="C144" s="174" t="s">
        <v>135</v>
      </c>
      <c r="D144" s="158"/>
      <c r="E144" s="159"/>
      <c r="F144" s="160"/>
      <c r="G144" s="160">
        <f>SUMIF(AG145:AG145,"&lt;&gt;NOR",G145:G145)</f>
        <v>0</v>
      </c>
      <c r="H144" s="160"/>
      <c r="I144" s="160">
        <f>SUM(I145:I145)</f>
        <v>0</v>
      </c>
      <c r="J144" s="160"/>
      <c r="K144" s="160">
        <f>SUM(K145:K145)</f>
        <v>110085.06</v>
      </c>
      <c r="L144" s="160"/>
      <c r="M144" s="160">
        <f>SUM(M145:M145)</f>
        <v>0</v>
      </c>
      <c r="N144" s="160"/>
      <c r="O144" s="160">
        <f>SUM(O145:O145)</f>
        <v>0</v>
      </c>
      <c r="P144" s="160"/>
      <c r="Q144" s="161">
        <f>SUM(Q145:Q145)</f>
        <v>0</v>
      </c>
      <c r="R144" s="155"/>
      <c r="S144" s="155"/>
      <c r="T144" s="155"/>
      <c r="U144" s="155"/>
      <c r="V144" s="155">
        <f>SUM(V145:V145)</f>
        <v>133.81</v>
      </c>
      <c r="W144" s="155"/>
      <c r="X144" s="155"/>
      <c r="AG144" t="s">
        <v>208</v>
      </c>
    </row>
    <row r="145" spans="1:60" outlineLevel="1" x14ac:dyDescent="0.2">
      <c r="A145" s="162">
        <v>126</v>
      </c>
      <c r="B145" s="163" t="s">
        <v>513</v>
      </c>
      <c r="C145" s="176" t="s">
        <v>514</v>
      </c>
      <c r="D145" s="164" t="s">
        <v>252</v>
      </c>
      <c r="E145" s="165">
        <v>1379.51206</v>
      </c>
      <c r="F145" s="166"/>
      <c r="G145" s="166">
        <f>ROUND(E145*F145,2)</f>
        <v>0</v>
      </c>
      <c r="H145" s="166">
        <v>0</v>
      </c>
      <c r="I145" s="166">
        <f>ROUND(E145*H145,2)</f>
        <v>0</v>
      </c>
      <c r="J145" s="166">
        <v>79.8</v>
      </c>
      <c r="K145" s="166">
        <f>ROUND(E145*J145,2)</f>
        <v>110085.06</v>
      </c>
      <c r="L145" s="166">
        <v>21</v>
      </c>
      <c r="M145" s="166">
        <f>G145*(1+L145/100)</f>
        <v>0</v>
      </c>
      <c r="N145" s="166">
        <v>0</v>
      </c>
      <c r="O145" s="166">
        <f>ROUND(E145*N145,2)</f>
        <v>0</v>
      </c>
      <c r="P145" s="166">
        <v>0</v>
      </c>
      <c r="Q145" s="167">
        <f>ROUND(E145*P145,2)</f>
        <v>0</v>
      </c>
      <c r="R145" s="154"/>
      <c r="S145" s="154" t="s">
        <v>212</v>
      </c>
      <c r="T145" s="154" t="s">
        <v>213</v>
      </c>
      <c r="U145" s="154">
        <v>9.7000000000000003E-2</v>
      </c>
      <c r="V145" s="154">
        <f>ROUND(E145*U145,2)</f>
        <v>133.81</v>
      </c>
      <c r="W145" s="154"/>
      <c r="X145" s="154" t="s">
        <v>260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261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x14ac:dyDescent="0.2">
      <c r="A146" s="3"/>
      <c r="B146" s="4"/>
      <c r="C146" s="177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194</v>
      </c>
    </row>
    <row r="147" spans="1:60" x14ac:dyDescent="0.2">
      <c r="C147" s="178"/>
      <c r="D147" s="10"/>
      <c r="AG147" t="s">
        <v>264</v>
      </c>
    </row>
    <row r="148" spans="1:60" x14ac:dyDescent="0.2">
      <c r="D148" s="10"/>
    </row>
    <row r="149" spans="1:60" x14ac:dyDescent="0.2">
      <c r="D149" s="10"/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44" activePane="bottomLeft" state="frozen"/>
      <selection pane="bottomLeft" activeCell="F9" sqref="F9:F167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G1" t="s">
        <v>182</v>
      </c>
    </row>
    <row r="2" spans="1:60" ht="24.95" customHeight="1" x14ac:dyDescent="0.2">
      <c r="A2" s="143" t="s">
        <v>7</v>
      </c>
      <c r="B2" s="48" t="s">
        <v>43</v>
      </c>
      <c r="C2" s="236" t="s">
        <v>44</v>
      </c>
      <c r="D2" s="237"/>
      <c r="E2" s="237"/>
      <c r="F2" s="237"/>
      <c r="G2" s="238"/>
      <c r="AG2" t="s">
        <v>183</v>
      </c>
    </row>
    <row r="3" spans="1:60" ht="24.95" customHeight="1" x14ac:dyDescent="0.2">
      <c r="A3" s="143" t="s">
        <v>8</v>
      </c>
      <c r="B3" s="48" t="s">
        <v>58</v>
      </c>
      <c r="C3" s="236" t="s">
        <v>59</v>
      </c>
      <c r="D3" s="237"/>
      <c r="E3" s="237"/>
      <c r="F3" s="237"/>
      <c r="G3" s="238"/>
      <c r="AC3" s="125" t="s">
        <v>183</v>
      </c>
      <c r="AG3" t="s">
        <v>184</v>
      </c>
    </row>
    <row r="4" spans="1:60" ht="24.95" customHeight="1" x14ac:dyDescent="0.2">
      <c r="A4" s="144" t="s">
        <v>9</v>
      </c>
      <c r="B4" s="145" t="s">
        <v>64</v>
      </c>
      <c r="C4" s="239" t="s">
        <v>65</v>
      </c>
      <c r="D4" s="240"/>
      <c r="E4" s="240"/>
      <c r="F4" s="240"/>
      <c r="G4" s="241"/>
      <c r="AG4" t="s">
        <v>185</v>
      </c>
    </row>
    <row r="5" spans="1:60" x14ac:dyDescent="0.2">
      <c r="D5" s="10"/>
    </row>
    <row r="6" spans="1:60" ht="38.25" x14ac:dyDescent="0.2">
      <c r="A6" s="147" t="s">
        <v>186</v>
      </c>
      <c r="B6" s="149" t="s">
        <v>187</v>
      </c>
      <c r="C6" s="149" t="s">
        <v>188</v>
      </c>
      <c r="D6" s="148" t="s">
        <v>189</v>
      </c>
      <c r="E6" s="147" t="s">
        <v>190</v>
      </c>
      <c r="F6" s="146" t="s">
        <v>191</v>
      </c>
      <c r="G6" s="147" t="s">
        <v>30</v>
      </c>
      <c r="H6" s="150" t="s">
        <v>31</v>
      </c>
      <c r="I6" s="150" t="s">
        <v>192</v>
      </c>
      <c r="J6" s="150" t="s">
        <v>32</v>
      </c>
      <c r="K6" s="150" t="s">
        <v>193</v>
      </c>
      <c r="L6" s="150" t="s">
        <v>194</v>
      </c>
      <c r="M6" s="150" t="s">
        <v>195</v>
      </c>
      <c r="N6" s="150" t="s">
        <v>196</v>
      </c>
      <c r="O6" s="150" t="s">
        <v>197</v>
      </c>
      <c r="P6" s="150" t="s">
        <v>198</v>
      </c>
      <c r="Q6" s="150" t="s">
        <v>199</v>
      </c>
      <c r="R6" s="150" t="s">
        <v>200</v>
      </c>
      <c r="S6" s="150" t="s">
        <v>201</v>
      </c>
      <c r="T6" s="150" t="s">
        <v>202</v>
      </c>
      <c r="U6" s="150" t="s">
        <v>203</v>
      </c>
      <c r="V6" s="150" t="s">
        <v>204</v>
      </c>
      <c r="W6" s="150" t="s">
        <v>205</v>
      </c>
      <c r="X6" s="150" t="s">
        <v>206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56" t="s">
        <v>207</v>
      </c>
      <c r="B8" s="157" t="s">
        <v>76</v>
      </c>
      <c r="C8" s="174" t="s">
        <v>77</v>
      </c>
      <c r="D8" s="158"/>
      <c r="E8" s="159"/>
      <c r="F8" s="160"/>
      <c r="G8" s="160">
        <f>SUMIF(AG9:AG16,"&lt;&gt;NOR",G9:G16)</f>
        <v>0</v>
      </c>
      <c r="H8" s="160"/>
      <c r="I8" s="160">
        <f>SUM(I9:I16)</f>
        <v>0</v>
      </c>
      <c r="J8" s="160"/>
      <c r="K8" s="160">
        <f>SUM(K9:K16)</f>
        <v>298505.15999999997</v>
      </c>
      <c r="L8" s="160"/>
      <c r="M8" s="160">
        <f>SUM(M9:M16)</f>
        <v>0</v>
      </c>
      <c r="N8" s="160"/>
      <c r="O8" s="160">
        <f>SUM(O9:O16)</f>
        <v>0</v>
      </c>
      <c r="P8" s="160"/>
      <c r="Q8" s="161">
        <f>SUM(Q9:Q16)</f>
        <v>0</v>
      </c>
      <c r="R8" s="155"/>
      <c r="S8" s="155"/>
      <c r="T8" s="155"/>
      <c r="U8" s="155"/>
      <c r="V8" s="155">
        <f>SUM(V9:V16)</f>
        <v>172.05</v>
      </c>
      <c r="W8" s="155"/>
      <c r="X8" s="155"/>
      <c r="AG8" t="s">
        <v>208</v>
      </c>
    </row>
    <row r="9" spans="1:60" outlineLevel="1" x14ac:dyDescent="0.2">
      <c r="A9" s="168">
        <v>1</v>
      </c>
      <c r="B9" s="169" t="s">
        <v>515</v>
      </c>
      <c r="C9" s="175" t="s">
        <v>516</v>
      </c>
      <c r="D9" s="170" t="s">
        <v>211</v>
      </c>
      <c r="E9" s="171">
        <v>468.25549999999998</v>
      </c>
      <c r="F9" s="172"/>
      <c r="G9" s="172">
        <f t="shared" ref="G9:G16" si="0">ROUND(E9*F9,2)</f>
        <v>0</v>
      </c>
      <c r="H9" s="172">
        <v>0</v>
      </c>
      <c r="I9" s="172">
        <f t="shared" ref="I9:I16" si="1">ROUND(E9*H9,2)</f>
        <v>0</v>
      </c>
      <c r="J9" s="172">
        <v>117.5</v>
      </c>
      <c r="K9" s="172">
        <f t="shared" ref="K9:K16" si="2">ROUND(E9*J9,2)</f>
        <v>55020.02</v>
      </c>
      <c r="L9" s="172">
        <v>21</v>
      </c>
      <c r="M9" s="172">
        <f t="shared" ref="M9:M16" si="3">G9*(1+L9/100)</f>
        <v>0</v>
      </c>
      <c r="N9" s="172">
        <v>0</v>
      </c>
      <c r="O9" s="172">
        <f t="shared" ref="O9:O16" si="4">ROUND(E9*N9,2)</f>
        <v>0</v>
      </c>
      <c r="P9" s="172">
        <v>0</v>
      </c>
      <c r="Q9" s="173">
        <f t="shared" ref="Q9:Q16" si="5">ROUND(E9*P9,2)</f>
        <v>0</v>
      </c>
      <c r="R9" s="154"/>
      <c r="S9" s="154" t="s">
        <v>212</v>
      </c>
      <c r="T9" s="154" t="s">
        <v>213</v>
      </c>
      <c r="U9" s="154">
        <v>0.11</v>
      </c>
      <c r="V9" s="154">
        <f t="shared" ref="V9:V16" si="6">ROUND(E9*U9,2)</f>
        <v>51.51</v>
      </c>
      <c r="W9" s="154"/>
      <c r="X9" s="154" t="s">
        <v>214</v>
      </c>
      <c r="Y9" s="151"/>
      <c r="Z9" s="151"/>
      <c r="AA9" s="151"/>
      <c r="AB9" s="151"/>
      <c r="AC9" s="151"/>
      <c r="AD9" s="151"/>
      <c r="AE9" s="151"/>
      <c r="AF9" s="151"/>
      <c r="AG9" s="151" t="s">
        <v>215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68">
        <v>2</v>
      </c>
      <c r="B10" s="169" t="s">
        <v>216</v>
      </c>
      <c r="C10" s="175" t="s">
        <v>217</v>
      </c>
      <c r="D10" s="170" t="s">
        <v>211</v>
      </c>
      <c r="E10" s="171">
        <v>468.25549999999998</v>
      </c>
      <c r="F10" s="172"/>
      <c r="G10" s="172">
        <f t="shared" si="0"/>
        <v>0</v>
      </c>
      <c r="H10" s="172">
        <v>0</v>
      </c>
      <c r="I10" s="172">
        <f t="shared" si="1"/>
        <v>0</v>
      </c>
      <c r="J10" s="172">
        <v>23.8</v>
      </c>
      <c r="K10" s="172">
        <f t="shared" si="2"/>
        <v>11144.48</v>
      </c>
      <c r="L10" s="172">
        <v>21</v>
      </c>
      <c r="M10" s="172">
        <f t="shared" si="3"/>
        <v>0</v>
      </c>
      <c r="N10" s="172">
        <v>0</v>
      </c>
      <c r="O10" s="172">
        <f t="shared" si="4"/>
        <v>0</v>
      </c>
      <c r="P10" s="172">
        <v>0</v>
      </c>
      <c r="Q10" s="173">
        <f t="shared" si="5"/>
        <v>0</v>
      </c>
      <c r="R10" s="154"/>
      <c r="S10" s="154" t="s">
        <v>212</v>
      </c>
      <c r="T10" s="154" t="s">
        <v>213</v>
      </c>
      <c r="U10" s="154">
        <v>4.3099999999999999E-2</v>
      </c>
      <c r="V10" s="154">
        <f t="shared" si="6"/>
        <v>20.18</v>
      </c>
      <c r="W10" s="154"/>
      <c r="X10" s="154" t="s">
        <v>214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215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68">
        <v>3</v>
      </c>
      <c r="B11" s="169" t="s">
        <v>218</v>
      </c>
      <c r="C11" s="175" t="s">
        <v>219</v>
      </c>
      <c r="D11" s="170" t="s">
        <v>211</v>
      </c>
      <c r="E11" s="171">
        <v>475.11200000000002</v>
      </c>
      <c r="F11" s="172"/>
      <c r="G11" s="172">
        <f t="shared" si="0"/>
        <v>0</v>
      </c>
      <c r="H11" s="172">
        <v>0</v>
      </c>
      <c r="I11" s="172">
        <f t="shared" si="1"/>
        <v>0</v>
      </c>
      <c r="J11" s="172">
        <v>45.5</v>
      </c>
      <c r="K11" s="172">
        <f t="shared" si="2"/>
        <v>21617.599999999999</v>
      </c>
      <c r="L11" s="172">
        <v>21</v>
      </c>
      <c r="M11" s="172">
        <f t="shared" si="3"/>
        <v>0</v>
      </c>
      <c r="N11" s="172">
        <v>0</v>
      </c>
      <c r="O11" s="172">
        <f t="shared" si="4"/>
        <v>0</v>
      </c>
      <c r="P11" s="172">
        <v>0</v>
      </c>
      <c r="Q11" s="173">
        <f t="shared" si="5"/>
        <v>0</v>
      </c>
      <c r="R11" s="154"/>
      <c r="S11" s="154" t="s">
        <v>212</v>
      </c>
      <c r="T11" s="154" t="s">
        <v>213</v>
      </c>
      <c r="U11" s="154">
        <v>7.3999999999999996E-2</v>
      </c>
      <c r="V11" s="154">
        <f t="shared" si="6"/>
        <v>35.159999999999997</v>
      </c>
      <c r="W11" s="154"/>
      <c r="X11" s="154" t="s">
        <v>214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215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68">
        <v>4</v>
      </c>
      <c r="B12" s="169" t="s">
        <v>220</v>
      </c>
      <c r="C12" s="175" t="s">
        <v>221</v>
      </c>
      <c r="D12" s="170" t="s">
        <v>211</v>
      </c>
      <c r="E12" s="171">
        <v>230.6995</v>
      </c>
      <c r="F12" s="172"/>
      <c r="G12" s="172">
        <f t="shared" si="0"/>
        <v>0</v>
      </c>
      <c r="H12" s="172">
        <v>0</v>
      </c>
      <c r="I12" s="172">
        <f t="shared" si="1"/>
        <v>0</v>
      </c>
      <c r="J12" s="172">
        <v>267</v>
      </c>
      <c r="K12" s="172">
        <f t="shared" si="2"/>
        <v>61596.77</v>
      </c>
      <c r="L12" s="172">
        <v>21</v>
      </c>
      <c r="M12" s="172">
        <f t="shared" si="3"/>
        <v>0</v>
      </c>
      <c r="N12" s="172">
        <v>0</v>
      </c>
      <c r="O12" s="172">
        <f t="shared" si="4"/>
        <v>0</v>
      </c>
      <c r="P12" s="172">
        <v>0</v>
      </c>
      <c r="Q12" s="173">
        <f t="shared" si="5"/>
        <v>0</v>
      </c>
      <c r="R12" s="154"/>
      <c r="S12" s="154" t="s">
        <v>212</v>
      </c>
      <c r="T12" s="154" t="s">
        <v>213</v>
      </c>
      <c r="U12" s="154">
        <v>1.0999999999999999E-2</v>
      </c>
      <c r="V12" s="154">
        <f t="shared" si="6"/>
        <v>2.54</v>
      </c>
      <c r="W12" s="154"/>
      <c r="X12" s="154" t="s">
        <v>214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215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68">
        <v>5</v>
      </c>
      <c r="B13" s="169" t="s">
        <v>222</v>
      </c>
      <c r="C13" s="175" t="s">
        <v>223</v>
      </c>
      <c r="D13" s="170" t="s">
        <v>211</v>
      </c>
      <c r="E13" s="171">
        <v>237.55600000000001</v>
      </c>
      <c r="F13" s="172"/>
      <c r="G13" s="172">
        <f t="shared" si="0"/>
        <v>0</v>
      </c>
      <c r="H13" s="172">
        <v>0</v>
      </c>
      <c r="I13" s="172">
        <f t="shared" si="1"/>
        <v>0</v>
      </c>
      <c r="J13" s="172">
        <v>68.099999999999994</v>
      </c>
      <c r="K13" s="172">
        <f t="shared" si="2"/>
        <v>16177.56</v>
      </c>
      <c r="L13" s="172">
        <v>21</v>
      </c>
      <c r="M13" s="172">
        <f t="shared" si="3"/>
        <v>0</v>
      </c>
      <c r="N13" s="172">
        <v>0</v>
      </c>
      <c r="O13" s="172">
        <f t="shared" si="4"/>
        <v>0</v>
      </c>
      <c r="P13" s="172">
        <v>0</v>
      </c>
      <c r="Q13" s="173">
        <f t="shared" si="5"/>
        <v>0</v>
      </c>
      <c r="R13" s="154"/>
      <c r="S13" s="154" t="s">
        <v>212</v>
      </c>
      <c r="T13" s="154" t="s">
        <v>213</v>
      </c>
      <c r="U13" s="154">
        <v>5.2999999999999999E-2</v>
      </c>
      <c r="V13" s="154">
        <f t="shared" si="6"/>
        <v>12.59</v>
      </c>
      <c r="W13" s="154"/>
      <c r="X13" s="154" t="s">
        <v>214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215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68">
        <v>6</v>
      </c>
      <c r="B14" s="169" t="s">
        <v>224</v>
      </c>
      <c r="C14" s="175" t="s">
        <v>225</v>
      </c>
      <c r="D14" s="170" t="s">
        <v>211</v>
      </c>
      <c r="E14" s="171">
        <v>230.6995</v>
      </c>
      <c r="F14" s="172"/>
      <c r="G14" s="172">
        <f t="shared" si="0"/>
        <v>0</v>
      </c>
      <c r="H14" s="172">
        <v>0</v>
      </c>
      <c r="I14" s="172">
        <f t="shared" si="1"/>
        <v>0</v>
      </c>
      <c r="J14" s="172">
        <v>16.600000000000001</v>
      </c>
      <c r="K14" s="172">
        <f t="shared" si="2"/>
        <v>3829.61</v>
      </c>
      <c r="L14" s="172">
        <v>21</v>
      </c>
      <c r="M14" s="172">
        <f t="shared" si="3"/>
        <v>0</v>
      </c>
      <c r="N14" s="172">
        <v>0</v>
      </c>
      <c r="O14" s="172">
        <f t="shared" si="4"/>
        <v>0</v>
      </c>
      <c r="P14" s="172">
        <v>0</v>
      </c>
      <c r="Q14" s="173">
        <f t="shared" si="5"/>
        <v>0</v>
      </c>
      <c r="R14" s="154"/>
      <c r="S14" s="154" t="s">
        <v>212</v>
      </c>
      <c r="T14" s="154" t="s">
        <v>213</v>
      </c>
      <c r="U14" s="154">
        <v>8.9999999999999993E-3</v>
      </c>
      <c r="V14" s="154">
        <f t="shared" si="6"/>
        <v>2.08</v>
      </c>
      <c r="W14" s="154"/>
      <c r="X14" s="154" t="s">
        <v>214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215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68">
        <v>7</v>
      </c>
      <c r="B15" s="169" t="s">
        <v>226</v>
      </c>
      <c r="C15" s="175" t="s">
        <v>227</v>
      </c>
      <c r="D15" s="170" t="s">
        <v>211</v>
      </c>
      <c r="E15" s="171">
        <v>237.55600000000001</v>
      </c>
      <c r="F15" s="172"/>
      <c r="G15" s="172">
        <f t="shared" si="0"/>
        <v>0</v>
      </c>
      <c r="H15" s="172">
        <v>0</v>
      </c>
      <c r="I15" s="172">
        <f t="shared" si="1"/>
        <v>0</v>
      </c>
      <c r="J15" s="172">
        <v>124</v>
      </c>
      <c r="K15" s="172">
        <f t="shared" si="2"/>
        <v>29456.94</v>
      </c>
      <c r="L15" s="172">
        <v>21</v>
      </c>
      <c r="M15" s="172">
        <f t="shared" si="3"/>
        <v>0</v>
      </c>
      <c r="N15" s="172">
        <v>0</v>
      </c>
      <c r="O15" s="172">
        <f t="shared" si="4"/>
        <v>0</v>
      </c>
      <c r="P15" s="172">
        <v>0</v>
      </c>
      <c r="Q15" s="173">
        <f t="shared" si="5"/>
        <v>0</v>
      </c>
      <c r="R15" s="154"/>
      <c r="S15" s="154" t="s">
        <v>212</v>
      </c>
      <c r="T15" s="154" t="s">
        <v>213</v>
      </c>
      <c r="U15" s="154">
        <v>0.20200000000000001</v>
      </c>
      <c r="V15" s="154">
        <f t="shared" si="6"/>
        <v>47.99</v>
      </c>
      <c r="W15" s="154"/>
      <c r="X15" s="154" t="s">
        <v>214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215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68">
        <v>8</v>
      </c>
      <c r="B16" s="169" t="s">
        <v>228</v>
      </c>
      <c r="C16" s="175" t="s">
        <v>229</v>
      </c>
      <c r="D16" s="170" t="s">
        <v>230</v>
      </c>
      <c r="E16" s="171">
        <v>415.25909999999999</v>
      </c>
      <c r="F16" s="172"/>
      <c r="G16" s="172">
        <f t="shared" si="0"/>
        <v>0</v>
      </c>
      <c r="H16" s="172">
        <v>0</v>
      </c>
      <c r="I16" s="172">
        <f t="shared" si="1"/>
        <v>0</v>
      </c>
      <c r="J16" s="172">
        <v>240</v>
      </c>
      <c r="K16" s="172">
        <f t="shared" si="2"/>
        <v>99662.18</v>
      </c>
      <c r="L16" s="172">
        <v>21</v>
      </c>
      <c r="M16" s="172">
        <f t="shared" si="3"/>
        <v>0</v>
      </c>
      <c r="N16" s="172">
        <v>0</v>
      </c>
      <c r="O16" s="172">
        <f t="shared" si="4"/>
        <v>0</v>
      </c>
      <c r="P16" s="172">
        <v>0</v>
      </c>
      <c r="Q16" s="173">
        <f t="shared" si="5"/>
        <v>0</v>
      </c>
      <c r="R16" s="154"/>
      <c r="S16" s="154" t="s">
        <v>231</v>
      </c>
      <c r="T16" s="154" t="s">
        <v>232</v>
      </c>
      <c r="U16" s="154">
        <v>0</v>
      </c>
      <c r="V16" s="154">
        <f t="shared" si="6"/>
        <v>0</v>
      </c>
      <c r="W16" s="154"/>
      <c r="X16" s="154" t="s">
        <v>214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215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x14ac:dyDescent="0.2">
      <c r="A17" s="156" t="s">
        <v>207</v>
      </c>
      <c r="B17" s="157" t="s">
        <v>80</v>
      </c>
      <c r="C17" s="174" t="s">
        <v>81</v>
      </c>
      <c r="D17" s="158"/>
      <c r="E17" s="159"/>
      <c r="F17" s="160"/>
      <c r="G17" s="160">
        <f>SUMIF(AG18:AG21,"&lt;&gt;NOR",G18:G21)</f>
        <v>0</v>
      </c>
      <c r="H17" s="160"/>
      <c r="I17" s="160">
        <f>SUM(I18:I21)</f>
        <v>118364.48</v>
      </c>
      <c r="J17" s="160"/>
      <c r="K17" s="160">
        <f>SUM(K18:K21)</f>
        <v>64536.97</v>
      </c>
      <c r="L17" s="160"/>
      <c r="M17" s="160">
        <f>SUM(M18:M21)</f>
        <v>0</v>
      </c>
      <c r="N17" s="160"/>
      <c r="O17" s="160">
        <f>SUM(O18:O21)</f>
        <v>61.699999999999996</v>
      </c>
      <c r="P17" s="160"/>
      <c r="Q17" s="161">
        <f>SUM(Q18:Q21)</f>
        <v>0</v>
      </c>
      <c r="R17" s="155"/>
      <c r="S17" s="155"/>
      <c r="T17" s="155"/>
      <c r="U17" s="155"/>
      <c r="V17" s="155">
        <f>SUM(V18:V21)</f>
        <v>141.16</v>
      </c>
      <c r="W17" s="155"/>
      <c r="X17" s="155"/>
      <c r="AG17" t="s">
        <v>208</v>
      </c>
    </row>
    <row r="18" spans="1:60" outlineLevel="1" x14ac:dyDescent="0.2">
      <c r="A18" s="168">
        <v>9</v>
      </c>
      <c r="B18" s="169" t="s">
        <v>243</v>
      </c>
      <c r="C18" s="175" t="s">
        <v>517</v>
      </c>
      <c r="D18" s="170" t="s">
        <v>211</v>
      </c>
      <c r="E18" s="171">
        <v>22.704000000000001</v>
      </c>
      <c r="F18" s="172"/>
      <c r="G18" s="172">
        <f>ROUND(E18*F18,2)</f>
        <v>0</v>
      </c>
      <c r="H18" s="172">
        <v>2657.97</v>
      </c>
      <c r="I18" s="172">
        <f>ROUND(E18*H18,2)</f>
        <v>60346.55</v>
      </c>
      <c r="J18" s="172">
        <v>287.02999999999997</v>
      </c>
      <c r="K18" s="172">
        <f>ROUND(E18*J18,2)</f>
        <v>6516.73</v>
      </c>
      <c r="L18" s="172">
        <v>21</v>
      </c>
      <c r="M18" s="172">
        <f>G18*(1+L18/100)</f>
        <v>0</v>
      </c>
      <c r="N18" s="172">
        <v>2.5249999999999999</v>
      </c>
      <c r="O18" s="172">
        <f>ROUND(E18*N18,2)</f>
        <v>57.33</v>
      </c>
      <c r="P18" s="172">
        <v>0</v>
      </c>
      <c r="Q18" s="173">
        <f>ROUND(E18*P18,2)</f>
        <v>0</v>
      </c>
      <c r="R18" s="154"/>
      <c r="S18" s="154" t="s">
        <v>212</v>
      </c>
      <c r="T18" s="154" t="s">
        <v>213</v>
      </c>
      <c r="U18" s="154">
        <v>0.48</v>
      </c>
      <c r="V18" s="154">
        <f>ROUND(E18*U18,2)</f>
        <v>10.9</v>
      </c>
      <c r="W18" s="154"/>
      <c r="X18" s="154" t="s">
        <v>214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237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68">
        <v>10</v>
      </c>
      <c r="B19" s="169" t="s">
        <v>245</v>
      </c>
      <c r="C19" s="175" t="s">
        <v>246</v>
      </c>
      <c r="D19" s="170" t="s">
        <v>247</v>
      </c>
      <c r="E19" s="171">
        <v>62.88</v>
      </c>
      <c r="F19" s="172"/>
      <c r="G19" s="172">
        <f>ROUND(E19*F19,2)</f>
        <v>0</v>
      </c>
      <c r="H19" s="172">
        <v>161.61000000000001</v>
      </c>
      <c r="I19" s="172">
        <f>ROUND(E19*H19,2)</f>
        <v>10162.040000000001</v>
      </c>
      <c r="J19" s="172">
        <v>418.39</v>
      </c>
      <c r="K19" s="172">
        <f>ROUND(E19*J19,2)</f>
        <v>26308.36</v>
      </c>
      <c r="L19" s="172">
        <v>21</v>
      </c>
      <c r="M19" s="172">
        <f>G19*(1+L19/100)</f>
        <v>0</v>
      </c>
      <c r="N19" s="172">
        <v>3.9199999999999999E-2</v>
      </c>
      <c r="O19" s="172">
        <f>ROUND(E19*N19,2)</f>
        <v>2.46</v>
      </c>
      <c r="P19" s="172">
        <v>0</v>
      </c>
      <c r="Q19" s="173">
        <f>ROUND(E19*P19,2)</f>
        <v>0</v>
      </c>
      <c r="R19" s="154"/>
      <c r="S19" s="154" t="s">
        <v>212</v>
      </c>
      <c r="T19" s="154" t="s">
        <v>213</v>
      </c>
      <c r="U19" s="154">
        <v>1.05</v>
      </c>
      <c r="V19" s="154">
        <f>ROUND(E19*U19,2)</f>
        <v>66.02</v>
      </c>
      <c r="W19" s="154"/>
      <c r="X19" s="154" t="s">
        <v>214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237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11</v>
      </c>
      <c r="B20" s="169" t="s">
        <v>248</v>
      </c>
      <c r="C20" s="175" t="s">
        <v>249</v>
      </c>
      <c r="D20" s="170" t="s">
        <v>247</v>
      </c>
      <c r="E20" s="171">
        <v>62.88</v>
      </c>
      <c r="F20" s="172"/>
      <c r="G20" s="172">
        <f>ROUND(E20*F20,2)</f>
        <v>0</v>
      </c>
      <c r="H20" s="172">
        <v>0</v>
      </c>
      <c r="I20" s="172">
        <f>ROUND(E20*H20,2)</f>
        <v>0</v>
      </c>
      <c r="J20" s="172">
        <v>129</v>
      </c>
      <c r="K20" s="172">
        <f>ROUND(E20*J20,2)</f>
        <v>8111.52</v>
      </c>
      <c r="L20" s="172">
        <v>21</v>
      </c>
      <c r="M20" s="172">
        <f>G20*(1+L20/100)</f>
        <v>0</v>
      </c>
      <c r="N20" s="172">
        <v>0</v>
      </c>
      <c r="O20" s="172">
        <f>ROUND(E20*N20,2)</f>
        <v>0</v>
      </c>
      <c r="P20" s="172">
        <v>0</v>
      </c>
      <c r="Q20" s="173">
        <f>ROUND(E20*P20,2)</f>
        <v>0</v>
      </c>
      <c r="R20" s="154"/>
      <c r="S20" s="154" t="s">
        <v>212</v>
      </c>
      <c r="T20" s="154" t="s">
        <v>213</v>
      </c>
      <c r="U20" s="154">
        <v>0.32</v>
      </c>
      <c r="V20" s="154">
        <f>ROUND(E20*U20,2)</f>
        <v>20.12</v>
      </c>
      <c r="W20" s="154"/>
      <c r="X20" s="154" t="s">
        <v>214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237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68">
        <v>12</v>
      </c>
      <c r="B21" s="169" t="s">
        <v>250</v>
      </c>
      <c r="C21" s="175" t="s">
        <v>251</v>
      </c>
      <c r="D21" s="170" t="s">
        <v>252</v>
      </c>
      <c r="E21" s="171">
        <v>1.875</v>
      </c>
      <c r="F21" s="172"/>
      <c r="G21" s="172">
        <f>ROUND(E21*F21,2)</f>
        <v>0</v>
      </c>
      <c r="H21" s="172">
        <v>25523.14</v>
      </c>
      <c r="I21" s="172">
        <f>ROUND(E21*H21,2)</f>
        <v>47855.89</v>
      </c>
      <c r="J21" s="172">
        <v>12586.86</v>
      </c>
      <c r="K21" s="172">
        <f>ROUND(E21*J21,2)</f>
        <v>23600.36</v>
      </c>
      <c r="L21" s="172">
        <v>21</v>
      </c>
      <c r="M21" s="172">
        <f>G21*(1+L21/100)</f>
        <v>0</v>
      </c>
      <c r="N21" s="172">
        <v>1.0211600000000001</v>
      </c>
      <c r="O21" s="172">
        <f>ROUND(E21*N21,2)</f>
        <v>1.91</v>
      </c>
      <c r="P21" s="172">
        <v>0</v>
      </c>
      <c r="Q21" s="173">
        <f>ROUND(E21*P21,2)</f>
        <v>0</v>
      </c>
      <c r="R21" s="154"/>
      <c r="S21" s="154" t="s">
        <v>212</v>
      </c>
      <c r="T21" s="154" t="s">
        <v>213</v>
      </c>
      <c r="U21" s="154">
        <v>23.53</v>
      </c>
      <c r="V21" s="154">
        <f>ROUND(E21*U21,2)</f>
        <v>44.12</v>
      </c>
      <c r="W21" s="154"/>
      <c r="X21" s="154" t="s">
        <v>214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237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6" t="s">
        <v>207</v>
      </c>
      <c r="B22" s="157" t="s">
        <v>82</v>
      </c>
      <c r="C22" s="174" t="s">
        <v>83</v>
      </c>
      <c r="D22" s="158"/>
      <c r="E22" s="159"/>
      <c r="F22" s="160"/>
      <c r="G22" s="160">
        <f>SUMIF(AG23:AG26,"&lt;&gt;NOR",G23:G26)</f>
        <v>0</v>
      </c>
      <c r="H22" s="160"/>
      <c r="I22" s="160">
        <f>SUM(I23:I26)</f>
        <v>7929.6399999999994</v>
      </c>
      <c r="J22" s="160"/>
      <c r="K22" s="160">
        <f>SUM(K23:K26)</f>
        <v>5005.72</v>
      </c>
      <c r="L22" s="160"/>
      <c r="M22" s="160">
        <f>SUM(M23:M26)</f>
        <v>0</v>
      </c>
      <c r="N22" s="160"/>
      <c r="O22" s="160">
        <f>SUM(O23:O26)</f>
        <v>4.24</v>
      </c>
      <c r="P22" s="160"/>
      <c r="Q22" s="161">
        <f>SUM(Q23:Q26)</f>
        <v>0</v>
      </c>
      <c r="R22" s="155"/>
      <c r="S22" s="155"/>
      <c r="T22" s="155"/>
      <c r="U22" s="155"/>
      <c r="V22" s="155">
        <f>SUM(V23:V26)</f>
        <v>11.11</v>
      </c>
      <c r="W22" s="155"/>
      <c r="X22" s="155"/>
      <c r="AG22" t="s">
        <v>208</v>
      </c>
    </row>
    <row r="23" spans="1:60" outlineLevel="1" x14ac:dyDescent="0.2">
      <c r="A23" s="168">
        <v>13</v>
      </c>
      <c r="B23" s="169" t="s">
        <v>518</v>
      </c>
      <c r="C23" s="175" t="s">
        <v>519</v>
      </c>
      <c r="D23" s="170" t="s">
        <v>211</v>
      </c>
      <c r="E23" s="171">
        <v>1.5456000000000001</v>
      </c>
      <c r="F23" s="172"/>
      <c r="G23" s="172">
        <f>ROUND(E23*F23,2)</f>
        <v>0</v>
      </c>
      <c r="H23" s="172">
        <v>2657.97</v>
      </c>
      <c r="I23" s="172">
        <f>ROUND(E23*H23,2)</f>
        <v>4108.16</v>
      </c>
      <c r="J23" s="172">
        <v>287.02999999999997</v>
      </c>
      <c r="K23" s="172">
        <f>ROUND(E23*J23,2)</f>
        <v>443.63</v>
      </c>
      <c r="L23" s="172">
        <v>21</v>
      </c>
      <c r="M23" s="172">
        <f>G23*(1+L23/100)</f>
        <v>0</v>
      </c>
      <c r="N23" s="172">
        <v>2.5249999999999999</v>
      </c>
      <c r="O23" s="172">
        <f>ROUND(E23*N23,2)</f>
        <v>3.9</v>
      </c>
      <c r="P23" s="172">
        <v>0</v>
      </c>
      <c r="Q23" s="173">
        <f>ROUND(E23*P23,2)</f>
        <v>0</v>
      </c>
      <c r="R23" s="154"/>
      <c r="S23" s="154" t="s">
        <v>212</v>
      </c>
      <c r="T23" s="154" t="s">
        <v>213</v>
      </c>
      <c r="U23" s="154">
        <v>0.48</v>
      </c>
      <c r="V23" s="154">
        <f>ROUND(E23*U23,2)</f>
        <v>0.74</v>
      </c>
      <c r="W23" s="154"/>
      <c r="X23" s="154" t="s">
        <v>214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215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68">
        <v>14</v>
      </c>
      <c r="B24" s="169" t="s">
        <v>520</v>
      </c>
      <c r="C24" s="175" t="s">
        <v>521</v>
      </c>
      <c r="D24" s="170" t="s">
        <v>247</v>
      </c>
      <c r="E24" s="171">
        <v>5.5679999999999996</v>
      </c>
      <c r="F24" s="172"/>
      <c r="G24" s="172">
        <f>ROUND(E24*F24,2)</f>
        <v>0</v>
      </c>
      <c r="H24" s="172">
        <v>153.44999999999999</v>
      </c>
      <c r="I24" s="172">
        <f>ROUND(E24*H24,2)</f>
        <v>854.41</v>
      </c>
      <c r="J24" s="172">
        <v>427.55</v>
      </c>
      <c r="K24" s="172">
        <f>ROUND(E24*J24,2)</f>
        <v>2380.6</v>
      </c>
      <c r="L24" s="172">
        <v>21</v>
      </c>
      <c r="M24" s="172">
        <f>G24*(1+L24/100)</f>
        <v>0</v>
      </c>
      <c r="N24" s="172">
        <v>3.916E-2</v>
      </c>
      <c r="O24" s="172">
        <f>ROUND(E24*N24,2)</f>
        <v>0.22</v>
      </c>
      <c r="P24" s="172">
        <v>0</v>
      </c>
      <c r="Q24" s="173">
        <f>ROUND(E24*P24,2)</f>
        <v>0</v>
      </c>
      <c r="R24" s="154"/>
      <c r="S24" s="154" t="s">
        <v>212</v>
      </c>
      <c r="T24" s="154" t="s">
        <v>213</v>
      </c>
      <c r="U24" s="154">
        <v>1.05</v>
      </c>
      <c r="V24" s="154">
        <f>ROUND(E24*U24,2)</f>
        <v>5.85</v>
      </c>
      <c r="W24" s="154"/>
      <c r="X24" s="154" t="s">
        <v>214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215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68">
        <v>15</v>
      </c>
      <c r="B25" s="169" t="s">
        <v>522</v>
      </c>
      <c r="C25" s="175" t="s">
        <v>523</v>
      </c>
      <c r="D25" s="170" t="s">
        <v>247</v>
      </c>
      <c r="E25" s="171">
        <v>5.5679999999999996</v>
      </c>
      <c r="F25" s="172"/>
      <c r="G25" s="172">
        <f>ROUND(E25*F25,2)</f>
        <v>0</v>
      </c>
      <c r="H25" s="172">
        <v>0</v>
      </c>
      <c r="I25" s="172">
        <f>ROUND(E25*H25,2)</f>
        <v>0</v>
      </c>
      <c r="J25" s="172">
        <v>129</v>
      </c>
      <c r="K25" s="172">
        <f>ROUND(E25*J25,2)</f>
        <v>718.27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</v>
      </c>
      <c r="Q25" s="173">
        <f>ROUND(E25*P25,2)</f>
        <v>0</v>
      </c>
      <c r="R25" s="154"/>
      <c r="S25" s="154" t="s">
        <v>212</v>
      </c>
      <c r="T25" s="154" t="s">
        <v>213</v>
      </c>
      <c r="U25" s="154">
        <v>0.32</v>
      </c>
      <c r="V25" s="154">
        <f>ROUND(E25*U25,2)</f>
        <v>1.78</v>
      </c>
      <c r="W25" s="154"/>
      <c r="X25" s="154" t="s">
        <v>214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215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68">
        <v>16</v>
      </c>
      <c r="B26" s="169" t="s">
        <v>524</v>
      </c>
      <c r="C26" s="175" t="s">
        <v>525</v>
      </c>
      <c r="D26" s="170" t="s">
        <v>252</v>
      </c>
      <c r="E26" s="171">
        <v>0.11625000000000001</v>
      </c>
      <c r="F26" s="172"/>
      <c r="G26" s="172">
        <f>ROUND(E26*F26,2)</f>
        <v>0</v>
      </c>
      <c r="H26" s="172">
        <v>25523.14</v>
      </c>
      <c r="I26" s="172">
        <f>ROUND(E26*H26,2)</f>
        <v>2967.07</v>
      </c>
      <c r="J26" s="172">
        <v>12586.86</v>
      </c>
      <c r="K26" s="172">
        <f>ROUND(E26*J26,2)</f>
        <v>1463.22</v>
      </c>
      <c r="L26" s="172">
        <v>21</v>
      </c>
      <c r="M26" s="172">
        <f>G26*(1+L26/100)</f>
        <v>0</v>
      </c>
      <c r="N26" s="172">
        <v>1.0211600000000001</v>
      </c>
      <c r="O26" s="172">
        <f>ROUND(E26*N26,2)</f>
        <v>0.12</v>
      </c>
      <c r="P26" s="172">
        <v>0</v>
      </c>
      <c r="Q26" s="173">
        <f>ROUND(E26*P26,2)</f>
        <v>0</v>
      </c>
      <c r="R26" s="154"/>
      <c r="S26" s="154" t="s">
        <v>212</v>
      </c>
      <c r="T26" s="154" t="s">
        <v>213</v>
      </c>
      <c r="U26" s="154">
        <v>23.530999999999999</v>
      </c>
      <c r="V26" s="154">
        <f>ROUND(E26*U26,2)</f>
        <v>2.74</v>
      </c>
      <c r="W26" s="154"/>
      <c r="X26" s="154" t="s">
        <v>214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215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56" t="s">
        <v>207</v>
      </c>
      <c r="B27" s="157" t="s">
        <v>84</v>
      </c>
      <c r="C27" s="174" t="s">
        <v>85</v>
      </c>
      <c r="D27" s="158"/>
      <c r="E27" s="159"/>
      <c r="F27" s="160"/>
      <c r="G27" s="160">
        <f>SUMIF(AG28:AG35,"&lt;&gt;NOR",G28:G35)</f>
        <v>0</v>
      </c>
      <c r="H27" s="160"/>
      <c r="I27" s="160">
        <f>SUM(I28:I35)</f>
        <v>234635.93</v>
      </c>
      <c r="J27" s="160"/>
      <c r="K27" s="160">
        <f>SUM(K28:K35)</f>
        <v>100384.28</v>
      </c>
      <c r="L27" s="160"/>
      <c r="M27" s="160">
        <f>SUM(M28:M35)</f>
        <v>0</v>
      </c>
      <c r="N27" s="160"/>
      <c r="O27" s="160">
        <f>SUM(O28:O35)</f>
        <v>91.940000000000012</v>
      </c>
      <c r="P27" s="160"/>
      <c r="Q27" s="161">
        <f>SUM(Q28:Q35)</f>
        <v>0</v>
      </c>
      <c r="R27" s="155"/>
      <c r="S27" s="155"/>
      <c r="T27" s="155"/>
      <c r="U27" s="155"/>
      <c r="V27" s="155">
        <f>SUM(V28:V35)</f>
        <v>187.04</v>
      </c>
      <c r="W27" s="155"/>
      <c r="X27" s="155"/>
      <c r="AG27" t="s">
        <v>208</v>
      </c>
    </row>
    <row r="28" spans="1:60" outlineLevel="1" x14ac:dyDescent="0.2">
      <c r="A28" s="168">
        <v>17</v>
      </c>
      <c r="B28" s="169" t="s">
        <v>526</v>
      </c>
      <c r="C28" s="175" t="s">
        <v>527</v>
      </c>
      <c r="D28" s="170" t="s">
        <v>211</v>
      </c>
      <c r="E28" s="171">
        <v>25.074999999999999</v>
      </c>
      <c r="F28" s="172"/>
      <c r="G28" s="172">
        <f t="shared" ref="G28:G35" si="7">ROUND(E28*F28,2)</f>
        <v>0</v>
      </c>
      <c r="H28" s="172">
        <v>2657.97</v>
      </c>
      <c r="I28" s="172">
        <f t="shared" ref="I28:I35" si="8">ROUND(E28*H28,2)</f>
        <v>66648.600000000006</v>
      </c>
      <c r="J28" s="172">
        <v>287.02999999999997</v>
      </c>
      <c r="K28" s="172">
        <f t="shared" ref="K28:K35" si="9">ROUND(E28*J28,2)</f>
        <v>7197.28</v>
      </c>
      <c r="L28" s="172">
        <v>21</v>
      </c>
      <c r="M28" s="172">
        <f t="shared" ref="M28:M35" si="10">G28*(1+L28/100)</f>
        <v>0</v>
      </c>
      <c r="N28" s="172">
        <v>2.5249999999999999</v>
      </c>
      <c r="O28" s="172">
        <f t="shared" ref="O28:O35" si="11">ROUND(E28*N28,2)</f>
        <v>63.31</v>
      </c>
      <c r="P28" s="172">
        <v>0</v>
      </c>
      <c r="Q28" s="173">
        <f t="shared" ref="Q28:Q35" si="12">ROUND(E28*P28,2)</f>
        <v>0</v>
      </c>
      <c r="R28" s="154"/>
      <c r="S28" s="154" t="s">
        <v>212</v>
      </c>
      <c r="T28" s="154" t="s">
        <v>213</v>
      </c>
      <c r="U28" s="154">
        <v>0.48</v>
      </c>
      <c r="V28" s="154">
        <f t="shared" ref="V28:V35" si="13">ROUND(E28*U28,2)</f>
        <v>12.04</v>
      </c>
      <c r="W28" s="154"/>
      <c r="X28" s="154" t="s">
        <v>214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215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68">
        <v>18</v>
      </c>
      <c r="B29" s="169" t="s">
        <v>528</v>
      </c>
      <c r="C29" s="175" t="s">
        <v>529</v>
      </c>
      <c r="D29" s="170" t="s">
        <v>211</v>
      </c>
      <c r="E29" s="171">
        <v>8.8160000000000007</v>
      </c>
      <c r="F29" s="172"/>
      <c r="G29" s="172">
        <f t="shared" si="7"/>
        <v>0</v>
      </c>
      <c r="H29" s="172">
        <v>2967.97</v>
      </c>
      <c r="I29" s="172">
        <f t="shared" si="8"/>
        <v>26165.62</v>
      </c>
      <c r="J29" s="172">
        <v>287.02999999999997</v>
      </c>
      <c r="K29" s="172">
        <f t="shared" si="9"/>
        <v>2530.46</v>
      </c>
      <c r="L29" s="172">
        <v>21</v>
      </c>
      <c r="M29" s="172">
        <f t="shared" si="10"/>
        <v>0</v>
      </c>
      <c r="N29" s="172">
        <v>2.5249999999999999</v>
      </c>
      <c r="O29" s="172">
        <f t="shared" si="11"/>
        <v>22.26</v>
      </c>
      <c r="P29" s="172">
        <v>0</v>
      </c>
      <c r="Q29" s="173">
        <f t="shared" si="12"/>
        <v>0</v>
      </c>
      <c r="R29" s="154"/>
      <c r="S29" s="154" t="s">
        <v>212</v>
      </c>
      <c r="T29" s="154" t="s">
        <v>213</v>
      </c>
      <c r="U29" s="154">
        <v>0.48</v>
      </c>
      <c r="V29" s="154">
        <f t="shared" si="13"/>
        <v>4.2300000000000004</v>
      </c>
      <c r="W29" s="154"/>
      <c r="X29" s="154" t="s">
        <v>214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215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19</v>
      </c>
      <c r="B30" s="169" t="s">
        <v>530</v>
      </c>
      <c r="C30" s="175" t="s">
        <v>531</v>
      </c>
      <c r="D30" s="170" t="s">
        <v>247</v>
      </c>
      <c r="E30" s="171">
        <v>26.62</v>
      </c>
      <c r="F30" s="172"/>
      <c r="G30" s="172">
        <f t="shared" si="7"/>
        <v>0</v>
      </c>
      <c r="H30" s="172">
        <v>161.61000000000001</v>
      </c>
      <c r="I30" s="172">
        <f t="shared" si="8"/>
        <v>4302.0600000000004</v>
      </c>
      <c r="J30" s="172">
        <v>640.39</v>
      </c>
      <c r="K30" s="172">
        <f t="shared" si="9"/>
        <v>17047.18</v>
      </c>
      <c r="L30" s="172">
        <v>21</v>
      </c>
      <c r="M30" s="172">
        <f t="shared" si="10"/>
        <v>0</v>
      </c>
      <c r="N30" s="172">
        <v>3.9199999999999999E-2</v>
      </c>
      <c r="O30" s="172">
        <f t="shared" si="11"/>
        <v>1.04</v>
      </c>
      <c r="P30" s="172">
        <v>0</v>
      </c>
      <c r="Q30" s="173">
        <f t="shared" si="12"/>
        <v>0</v>
      </c>
      <c r="R30" s="154"/>
      <c r="S30" s="154" t="s">
        <v>212</v>
      </c>
      <c r="T30" s="154" t="s">
        <v>213</v>
      </c>
      <c r="U30" s="154">
        <v>1.6</v>
      </c>
      <c r="V30" s="154">
        <f t="shared" si="13"/>
        <v>42.59</v>
      </c>
      <c r="W30" s="154"/>
      <c r="X30" s="154" t="s">
        <v>214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215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68">
        <v>20</v>
      </c>
      <c r="B31" s="169" t="s">
        <v>532</v>
      </c>
      <c r="C31" s="175" t="s">
        <v>533</v>
      </c>
      <c r="D31" s="170" t="s">
        <v>247</v>
      </c>
      <c r="E31" s="171">
        <v>26.62</v>
      </c>
      <c r="F31" s="172"/>
      <c r="G31" s="172">
        <f t="shared" si="7"/>
        <v>0</v>
      </c>
      <c r="H31" s="172">
        <v>0</v>
      </c>
      <c r="I31" s="172">
        <f t="shared" si="8"/>
        <v>0</v>
      </c>
      <c r="J31" s="172">
        <v>129</v>
      </c>
      <c r="K31" s="172">
        <f t="shared" si="9"/>
        <v>3433.98</v>
      </c>
      <c r="L31" s="172">
        <v>21</v>
      </c>
      <c r="M31" s="172">
        <f t="shared" si="10"/>
        <v>0</v>
      </c>
      <c r="N31" s="172">
        <v>0</v>
      </c>
      <c r="O31" s="172">
        <f t="shared" si="11"/>
        <v>0</v>
      </c>
      <c r="P31" s="172">
        <v>0</v>
      </c>
      <c r="Q31" s="173">
        <f t="shared" si="12"/>
        <v>0</v>
      </c>
      <c r="R31" s="154"/>
      <c r="S31" s="154" t="s">
        <v>212</v>
      </c>
      <c r="T31" s="154" t="s">
        <v>213</v>
      </c>
      <c r="U31" s="154">
        <v>0.32</v>
      </c>
      <c r="V31" s="154">
        <f t="shared" si="13"/>
        <v>8.52</v>
      </c>
      <c r="W31" s="154"/>
      <c r="X31" s="154" t="s">
        <v>214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215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68">
        <v>21</v>
      </c>
      <c r="B32" s="169" t="s">
        <v>534</v>
      </c>
      <c r="C32" s="175" t="s">
        <v>535</v>
      </c>
      <c r="D32" s="170" t="s">
        <v>252</v>
      </c>
      <c r="E32" s="171">
        <v>5.085</v>
      </c>
      <c r="F32" s="172"/>
      <c r="G32" s="172">
        <f t="shared" si="7"/>
        <v>0</v>
      </c>
      <c r="H32" s="172">
        <v>25643.14</v>
      </c>
      <c r="I32" s="172">
        <f t="shared" si="8"/>
        <v>130395.37</v>
      </c>
      <c r="J32" s="172">
        <v>12586.86</v>
      </c>
      <c r="K32" s="172">
        <f t="shared" si="9"/>
        <v>64004.18</v>
      </c>
      <c r="L32" s="172">
        <v>21</v>
      </c>
      <c r="M32" s="172">
        <f t="shared" si="10"/>
        <v>0</v>
      </c>
      <c r="N32" s="172">
        <v>1.0217400000000001</v>
      </c>
      <c r="O32" s="172">
        <f t="shared" si="11"/>
        <v>5.2</v>
      </c>
      <c r="P32" s="172">
        <v>0</v>
      </c>
      <c r="Q32" s="173">
        <f t="shared" si="12"/>
        <v>0</v>
      </c>
      <c r="R32" s="154"/>
      <c r="S32" s="154" t="s">
        <v>212</v>
      </c>
      <c r="T32" s="154" t="s">
        <v>213</v>
      </c>
      <c r="U32" s="154">
        <v>23.530999999999999</v>
      </c>
      <c r="V32" s="154">
        <f t="shared" si="13"/>
        <v>119.66</v>
      </c>
      <c r="W32" s="154"/>
      <c r="X32" s="154" t="s">
        <v>214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215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22</v>
      </c>
      <c r="B33" s="169" t="s">
        <v>536</v>
      </c>
      <c r="C33" s="175" t="s">
        <v>537</v>
      </c>
      <c r="D33" s="170" t="s">
        <v>211</v>
      </c>
      <c r="E33" s="171">
        <v>8.8160000000000007</v>
      </c>
      <c r="F33" s="172"/>
      <c r="G33" s="172">
        <f t="shared" si="7"/>
        <v>0</v>
      </c>
      <c r="H33" s="172">
        <v>0</v>
      </c>
      <c r="I33" s="172">
        <f t="shared" si="8"/>
        <v>0</v>
      </c>
      <c r="J33" s="172">
        <v>700</v>
      </c>
      <c r="K33" s="172">
        <f t="shared" si="9"/>
        <v>6171.2</v>
      </c>
      <c r="L33" s="172">
        <v>21</v>
      </c>
      <c r="M33" s="172">
        <f t="shared" si="10"/>
        <v>0</v>
      </c>
      <c r="N33" s="172">
        <v>0</v>
      </c>
      <c r="O33" s="172">
        <f t="shared" si="11"/>
        <v>0</v>
      </c>
      <c r="P33" s="172">
        <v>0</v>
      </c>
      <c r="Q33" s="173">
        <f t="shared" si="12"/>
        <v>0</v>
      </c>
      <c r="R33" s="154"/>
      <c r="S33" s="154" t="s">
        <v>231</v>
      </c>
      <c r="T33" s="154" t="s">
        <v>286</v>
      </c>
      <c r="U33" s="154">
        <v>0</v>
      </c>
      <c r="V33" s="154">
        <f t="shared" si="13"/>
        <v>0</v>
      </c>
      <c r="W33" s="154"/>
      <c r="X33" s="154" t="s">
        <v>214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215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23</v>
      </c>
      <c r="B34" s="169" t="s">
        <v>538</v>
      </c>
      <c r="C34" s="175" t="s">
        <v>539</v>
      </c>
      <c r="D34" s="170" t="s">
        <v>235</v>
      </c>
      <c r="E34" s="171">
        <v>333.79</v>
      </c>
      <c r="F34" s="172"/>
      <c r="G34" s="172">
        <f t="shared" si="7"/>
        <v>0</v>
      </c>
      <c r="H34" s="172">
        <v>21</v>
      </c>
      <c r="I34" s="172">
        <f t="shared" si="8"/>
        <v>7009.59</v>
      </c>
      <c r="J34" s="172">
        <v>0</v>
      </c>
      <c r="K34" s="172">
        <f t="shared" si="9"/>
        <v>0</v>
      </c>
      <c r="L34" s="172">
        <v>21</v>
      </c>
      <c r="M34" s="172">
        <f t="shared" si="10"/>
        <v>0</v>
      </c>
      <c r="N34" s="172">
        <v>4.0000000000000002E-4</v>
      </c>
      <c r="O34" s="172">
        <f t="shared" si="11"/>
        <v>0.13</v>
      </c>
      <c r="P34" s="172">
        <v>0</v>
      </c>
      <c r="Q34" s="173">
        <f t="shared" si="12"/>
        <v>0</v>
      </c>
      <c r="R34" s="154"/>
      <c r="S34" s="154" t="s">
        <v>231</v>
      </c>
      <c r="T34" s="154" t="s">
        <v>540</v>
      </c>
      <c r="U34" s="154">
        <v>0</v>
      </c>
      <c r="V34" s="154">
        <f t="shared" si="13"/>
        <v>0</v>
      </c>
      <c r="W34" s="154"/>
      <c r="X34" s="154" t="s">
        <v>272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273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24</v>
      </c>
      <c r="B35" s="169" t="s">
        <v>541</v>
      </c>
      <c r="C35" s="175" t="s">
        <v>542</v>
      </c>
      <c r="D35" s="170" t="s">
        <v>235</v>
      </c>
      <c r="E35" s="171">
        <v>5.12</v>
      </c>
      <c r="F35" s="172"/>
      <c r="G35" s="172">
        <f t="shared" si="7"/>
        <v>0</v>
      </c>
      <c r="H35" s="172">
        <v>22.4</v>
      </c>
      <c r="I35" s="172">
        <f t="shared" si="8"/>
        <v>114.69</v>
      </c>
      <c r="J35" s="172">
        <v>0</v>
      </c>
      <c r="K35" s="172">
        <f t="shared" si="9"/>
        <v>0</v>
      </c>
      <c r="L35" s="172">
        <v>21</v>
      </c>
      <c r="M35" s="172">
        <f t="shared" si="10"/>
        <v>0</v>
      </c>
      <c r="N35" s="172">
        <v>4.0000000000000002E-4</v>
      </c>
      <c r="O35" s="172">
        <f t="shared" si="11"/>
        <v>0</v>
      </c>
      <c r="P35" s="172">
        <v>0</v>
      </c>
      <c r="Q35" s="173">
        <f t="shared" si="12"/>
        <v>0</v>
      </c>
      <c r="R35" s="154"/>
      <c r="S35" s="154" t="s">
        <v>231</v>
      </c>
      <c r="T35" s="154" t="s">
        <v>543</v>
      </c>
      <c r="U35" s="154">
        <v>0</v>
      </c>
      <c r="V35" s="154">
        <f t="shared" si="13"/>
        <v>0</v>
      </c>
      <c r="W35" s="154"/>
      <c r="X35" s="154" t="s">
        <v>272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273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6" t="s">
        <v>207</v>
      </c>
      <c r="B36" s="157" t="s">
        <v>86</v>
      </c>
      <c r="C36" s="174" t="s">
        <v>87</v>
      </c>
      <c r="D36" s="158"/>
      <c r="E36" s="159"/>
      <c r="F36" s="160"/>
      <c r="G36" s="160">
        <f>SUMIF(AG37:AG41,"&lt;&gt;NOR",G37:G41)</f>
        <v>0</v>
      </c>
      <c r="H36" s="160"/>
      <c r="I36" s="160">
        <f>SUM(I37:I41)</f>
        <v>375116.52</v>
      </c>
      <c r="J36" s="160"/>
      <c r="K36" s="160">
        <f>SUM(K37:K41)</f>
        <v>195372.06</v>
      </c>
      <c r="L36" s="160"/>
      <c r="M36" s="160">
        <f>SUM(M37:M41)</f>
        <v>0</v>
      </c>
      <c r="N36" s="160"/>
      <c r="O36" s="160">
        <f>SUM(O37:O41)</f>
        <v>113.36000000000001</v>
      </c>
      <c r="P36" s="160"/>
      <c r="Q36" s="161">
        <f>SUM(Q37:Q41)</f>
        <v>0</v>
      </c>
      <c r="R36" s="155"/>
      <c r="S36" s="155"/>
      <c r="T36" s="155"/>
      <c r="U36" s="155"/>
      <c r="V36" s="155">
        <f>SUM(V37:V41)</f>
        <v>413.16999999999996</v>
      </c>
      <c r="W36" s="155"/>
      <c r="X36" s="155"/>
      <c r="AG36" t="s">
        <v>208</v>
      </c>
    </row>
    <row r="37" spans="1:60" outlineLevel="1" x14ac:dyDescent="0.2">
      <c r="A37" s="168">
        <v>25</v>
      </c>
      <c r="B37" s="169" t="s">
        <v>544</v>
      </c>
      <c r="C37" s="175" t="s">
        <v>545</v>
      </c>
      <c r="D37" s="170" t="s">
        <v>247</v>
      </c>
      <c r="E37" s="171">
        <v>329.09800000000001</v>
      </c>
      <c r="F37" s="172"/>
      <c r="G37" s="172">
        <f>ROUND(E37*F37,2)</f>
        <v>0</v>
      </c>
      <c r="H37" s="172">
        <v>799.61</v>
      </c>
      <c r="I37" s="172">
        <f>ROUND(E37*H37,2)</f>
        <v>263150.05</v>
      </c>
      <c r="J37" s="172">
        <v>296.39</v>
      </c>
      <c r="K37" s="172">
        <f>ROUND(E37*J37,2)</f>
        <v>97541.36</v>
      </c>
      <c r="L37" s="172">
        <v>21</v>
      </c>
      <c r="M37" s="172">
        <f>G37*(1+L37/100)</f>
        <v>0</v>
      </c>
      <c r="N37" s="172">
        <v>0.22350999999999999</v>
      </c>
      <c r="O37" s="172">
        <f>ROUND(E37*N37,2)</f>
        <v>73.56</v>
      </c>
      <c r="P37" s="172">
        <v>0</v>
      </c>
      <c r="Q37" s="173">
        <f>ROUND(E37*P37,2)</f>
        <v>0</v>
      </c>
      <c r="R37" s="154"/>
      <c r="S37" s="154" t="s">
        <v>212</v>
      </c>
      <c r="T37" s="154" t="s">
        <v>213</v>
      </c>
      <c r="U37" s="154">
        <v>0.62</v>
      </c>
      <c r="V37" s="154">
        <f>ROUND(E37*U37,2)</f>
        <v>204.04</v>
      </c>
      <c r="W37" s="154"/>
      <c r="X37" s="154" t="s">
        <v>214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215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68">
        <v>26</v>
      </c>
      <c r="B38" s="169" t="s">
        <v>546</v>
      </c>
      <c r="C38" s="175" t="s">
        <v>547</v>
      </c>
      <c r="D38" s="170" t="s">
        <v>247</v>
      </c>
      <c r="E38" s="171">
        <v>23.65</v>
      </c>
      <c r="F38" s="172"/>
      <c r="G38" s="172">
        <f>ROUND(E38*F38,2)</f>
        <v>0</v>
      </c>
      <c r="H38" s="172">
        <v>424.19</v>
      </c>
      <c r="I38" s="172">
        <f>ROUND(E38*H38,2)</f>
        <v>10032.09</v>
      </c>
      <c r="J38" s="172">
        <v>250.81</v>
      </c>
      <c r="K38" s="172">
        <f>ROUND(E38*J38,2)</f>
        <v>5931.66</v>
      </c>
      <c r="L38" s="172">
        <v>21</v>
      </c>
      <c r="M38" s="172">
        <f>G38*(1+L38/100)</f>
        <v>0</v>
      </c>
      <c r="N38" s="172">
        <v>9.9849999999999994E-2</v>
      </c>
      <c r="O38" s="172">
        <f>ROUND(E38*N38,2)</f>
        <v>2.36</v>
      </c>
      <c r="P38" s="172">
        <v>0</v>
      </c>
      <c r="Q38" s="173">
        <f>ROUND(E38*P38,2)</f>
        <v>0</v>
      </c>
      <c r="R38" s="154"/>
      <c r="S38" s="154" t="s">
        <v>212</v>
      </c>
      <c r="T38" s="154" t="s">
        <v>213</v>
      </c>
      <c r="U38" s="154">
        <v>0.52090000000000003</v>
      </c>
      <c r="V38" s="154">
        <f>ROUND(E38*U38,2)</f>
        <v>12.32</v>
      </c>
      <c r="W38" s="154"/>
      <c r="X38" s="154" t="s">
        <v>214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215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68">
        <v>27</v>
      </c>
      <c r="B39" s="169" t="s">
        <v>548</v>
      </c>
      <c r="C39" s="175" t="s">
        <v>549</v>
      </c>
      <c r="D39" s="170" t="s">
        <v>247</v>
      </c>
      <c r="E39" s="171">
        <v>142.97</v>
      </c>
      <c r="F39" s="172"/>
      <c r="G39" s="172">
        <f>ROUND(E39*F39,2)</f>
        <v>0</v>
      </c>
      <c r="H39" s="172">
        <v>492.48</v>
      </c>
      <c r="I39" s="172">
        <f>ROUND(E39*H39,2)</f>
        <v>70409.87</v>
      </c>
      <c r="J39" s="172">
        <v>266.52</v>
      </c>
      <c r="K39" s="172">
        <f>ROUND(E39*J39,2)</f>
        <v>38104.36</v>
      </c>
      <c r="L39" s="172">
        <v>21</v>
      </c>
      <c r="M39" s="172">
        <f>G39*(1+L39/100)</f>
        <v>0</v>
      </c>
      <c r="N39" s="172">
        <v>0.12138</v>
      </c>
      <c r="O39" s="172">
        <f>ROUND(E39*N39,2)</f>
        <v>17.350000000000001</v>
      </c>
      <c r="P39" s="172">
        <v>0</v>
      </c>
      <c r="Q39" s="173">
        <f>ROUND(E39*P39,2)</f>
        <v>0</v>
      </c>
      <c r="R39" s="154"/>
      <c r="S39" s="154" t="s">
        <v>212</v>
      </c>
      <c r="T39" s="154" t="s">
        <v>213</v>
      </c>
      <c r="U39" s="154">
        <v>0.55674999999999997</v>
      </c>
      <c r="V39" s="154">
        <f>ROUND(E39*U39,2)</f>
        <v>79.599999999999994</v>
      </c>
      <c r="W39" s="154"/>
      <c r="X39" s="154" t="s">
        <v>214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215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68">
        <v>28</v>
      </c>
      <c r="B40" s="169" t="s">
        <v>550</v>
      </c>
      <c r="C40" s="175" t="s">
        <v>551</v>
      </c>
      <c r="D40" s="170" t="s">
        <v>235</v>
      </c>
      <c r="E40" s="171">
        <v>165</v>
      </c>
      <c r="F40" s="172"/>
      <c r="G40" s="172">
        <f>ROUND(E40*F40,2)</f>
        <v>0</v>
      </c>
      <c r="H40" s="172">
        <v>20.56</v>
      </c>
      <c r="I40" s="172">
        <f>ROUND(E40*H40,2)</f>
        <v>3392.4</v>
      </c>
      <c r="J40" s="172">
        <v>58.64</v>
      </c>
      <c r="K40" s="172">
        <f>ROUND(E40*J40,2)</f>
        <v>9675.6</v>
      </c>
      <c r="L40" s="172">
        <v>21</v>
      </c>
      <c r="M40" s="172">
        <f>G40*(1+L40/100)</f>
        <v>0</v>
      </c>
      <c r="N40" s="172">
        <v>1.0200000000000001E-3</v>
      </c>
      <c r="O40" s="172">
        <f>ROUND(E40*N40,2)</f>
        <v>0.17</v>
      </c>
      <c r="P40" s="172">
        <v>0</v>
      </c>
      <c r="Q40" s="173">
        <f>ROUND(E40*P40,2)</f>
        <v>0</v>
      </c>
      <c r="R40" s="154"/>
      <c r="S40" s="154" t="s">
        <v>212</v>
      </c>
      <c r="T40" s="154" t="s">
        <v>213</v>
      </c>
      <c r="U40" s="154">
        <v>0.123</v>
      </c>
      <c r="V40" s="154">
        <f>ROUND(E40*U40,2)</f>
        <v>20.3</v>
      </c>
      <c r="W40" s="154"/>
      <c r="X40" s="154" t="s">
        <v>214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215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68">
        <v>29</v>
      </c>
      <c r="B41" s="169" t="s">
        <v>552</v>
      </c>
      <c r="C41" s="175" t="s">
        <v>553</v>
      </c>
      <c r="D41" s="170" t="s">
        <v>247</v>
      </c>
      <c r="E41" s="171">
        <v>123.93</v>
      </c>
      <c r="F41" s="172"/>
      <c r="G41" s="172">
        <f>ROUND(E41*F41,2)</f>
        <v>0</v>
      </c>
      <c r="H41" s="172">
        <v>227</v>
      </c>
      <c r="I41" s="172">
        <f>ROUND(E41*H41,2)</f>
        <v>28132.11</v>
      </c>
      <c r="J41" s="172">
        <v>356</v>
      </c>
      <c r="K41" s="172">
        <f>ROUND(E41*J41,2)</f>
        <v>44119.08</v>
      </c>
      <c r="L41" s="172">
        <v>21</v>
      </c>
      <c r="M41" s="172">
        <f>G41*(1+L41/100)</f>
        <v>0</v>
      </c>
      <c r="N41" s="172">
        <v>0.16072</v>
      </c>
      <c r="O41" s="172">
        <f>ROUND(E41*N41,2)</f>
        <v>19.920000000000002</v>
      </c>
      <c r="P41" s="172">
        <v>0</v>
      </c>
      <c r="Q41" s="173">
        <f>ROUND(E41*P41,2)</f>
        <v>0</v>
      </c>
      <c r="R41" s="154"/>
      <c r="S41" s="154" t="s">
        <v>212</v>
      </c>
      <c r="T41" s="154" t="s">
        <v>213</v>
      </c>
      <c r="U41" s="154">
        <v>0.78200000000000003</v>
      </c>
      <c r="V41" s="154">
        <f>ROUND(E41*U41,2)</f>
        <v>96.91</v>
      </c>
      <c r="W41" s="154"/>
      <c r="X41" s="154" t="s">
        <v>214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215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56" t="s">
        <v>207</v>
      </c>
      <c r="B42" s="157" t="s">
        <v>88</v>
      </c>
      <c r="C42" s="174" t="s">
        <v>89</v>
      </c>
      <c r="D42" s="158"/>
      <c r="E42" s="159"/>
      <c r="F42" s="160"/>
      <c r="G42" s="160">
        <f>SUMIF(AG43:AG49,"&lt;&gt;NOR",G43:G49)</f>
        <v>0</v>
      </c>
      <c r="H42" s="160"/>
      <c r="I42" s="160">
        <f>SUM(I43:I49)</f>
        <v>238320.43</v>
      </c>
      <c r="J42" s="160"/>
      <c r="K42" s="160">
        <f>SUM(K43:K49)</f>
        <v>264216.81999999995</v>
      </c>
      <c r="L42" s="160"/>
      <c r="M42" s="160">
        <f>SUM(M43:M49)</f>
        <v>0</v>
      </c>
      <c r="N42" s="160"/>
      <c r="O42" s="160">
        <f>SUM(O43:O49)</f>
        <v>88.53</v>
      </c>
      <c r="P42" s="160"/>
      <c r="Q42" s="161">
        <f>SUM(Q43:Q49)</f>
        <v>0</v>
      </c>
      <c r="R42" s="155"/>
      <c r="S42" s="155"/>
      <c r="T42" s="155"/>
      <c r="U42" s="155"/>
      <c r="V42" s="155">
        <f>SUM(V43:V49)</f>
        <v>428.65</v>
      </c>
      <c r="W42" s="155"/>
      <c r="X42" s="155"/>
      <c r="AG42" t="s">
        <v>208</v>
      </c>
    </row>
    <row r="43" spans="1:60" outlineLevel="1" x14ac:dyDescent="0.2">
      <c r="A43" s="168">
        <v>30</v>
      </c>
      <c r="B43" s="169" t="s">
        <v>554</v>
      </c>
      <c r="C43" s="175" t="s">
        <v>555</v>
      </c>
      <c r="D43" s="170" t="s">
        <v>211</v>
      </c>
      <c r="E43" s="171">
        <v>20.402000000000001</v>
      </c>
      <c r="F43" s="172"/>
      <c r="G43" s="172">
        <f t="shared" ref="G43:G49" si="14">ROUND(E43*F43,2)</f>
        <v>0</v>
      </c>
      <c r="H43" s="172">
        <v>2720.13</v>
      </c>
      <c r="I43" s="172">
        <f t="shared" ref="I43:I49" si="15">ROUND(E43*H43,2)</f>
        <v>55496.09</v>
      </c>
      <c r="J43" s="172">
        <v>554.87</v>
      </c>
      <c r="K43" s="172">
        <f t="shared" ref="K43:K49" si="16">ROUND(E43*J43,2)</f>
        <v>11320.46</v>
      </c>
      <c r="L43" s="172">
        <v>21</v>
      </c>
      <c r="M43" s="172">
        <f t="shared" ref="M43:M49" si="17">G43*(1+L43/100)</f>
        <v>0</v>
      </c>
      <c r="N43" s="172">
        <v>2.5276700000000001</v>
      </c>
      <c r="O43" s="172">
        <f t="shared" ref="O43:O49" si="18">ROUND(E43*N43,2)</f>
        <v>51.57</v>
      </c>
      <c r="P43" s="172">
        <v>0</v>
      </c>
      <c r="Q43" s="173">
        <f t="shared" ref="Q43:Q49" si="19">ROUND(E43*P43,2)</f>
        <v>0</v>
      </c>
      <c r="R43" s="154"/>
      <c r="S43" s="154" t="s">
        <v>212</v>
      </c>
      <c r="T43" s="154" t="s">
        <v>213</v>
      </c>
      <c r="U43" s="154">
        <v>1.093</v>
      </c>
      <c r="V43" s="154">
        <f t="shared" ref="V43:V49" si="20">ROUND(E43*U43,2)</f>
        <v>22.3</v>
      </c>
      <c r="W43" s="154"/>
      <c r="X43" s="154" t="s">
        <v>214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215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68">
        <v>31</v>
      </c>
      <c r="B44" s="169" t="s">
        <v>556</v>
      </c>
      <c r="C44" s="175" t="s">
        <v>557</v>
      </c>
      <c r="D44" s="170" t="s">
        <v>211</v>
      </c>
      <c r="E44" s="171">
        <v>8.3984000000000005</v>
      </c>
      <c r="F44" s="172"/>
      <c r="G44" s="172">
        <f t="shared" si="14"/>
        <v>0</v>
      </c>
      <c r="H44" s="172">
        <v>3035.13</v>
      </c>
      <c r="I44" s="172">
        <f t="shared" si="15"/>
        <v>25490.240000000002</v>
      </c>
      <c r="J44" s="172">
        <v>554.87</v>
      </c>
      <c r="K44" s="172">
        <f t="shared" si="16"/>
        <v>4660.0200000000004</v>
      </c>
      <c r="L44" s="172">
        <v>21</v>
      </c>
      <c r="M44" s="172">
        <f t="shared" si="17"/>
        <v>0</v>
      </c>
      <c r="N44" s="172">
        <v>2.5276700000000001</v>
      </c>
      <c r="O44" s="172">
        <f t="shared" si="18"/>
        <v>21.23</v>
      </c>
      <c r="P44" s="172">
        <v>0</v>
      </c>
      <c r="Q44" s="173">
        <f t="shared" si="19"/>
        <v>0</v>
      </c>
      <c r="R44" s="154"/>
      <c r="S44" s="154" t="s">
        <v>212</v>
      </c>
      <c r="T44" s="154" t="s">
        <v>213</v>
      </c>
      <c r="U44" s="154">
        <v>1.093</v>
      </c>
      <c r="V44" s="154">
        <f t="shared" si="20"/>
        <v>9.18</v>
      </c>
      <c r="W44" s="154"/>
      <c r="X44" s="154" t="s">
        <v>214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215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68">
        <v>32</v>
      </c>
      <c r="B45" s="169" t="s">
        <v>558</v>
      </c>
      <c r="C45" s="175" t="s">
        <v>559</v>
      </c>
      <c r="D45" s="170" t="s">
        <v>247</v>
      </c>
      <c r="E45" s="171">
        <v>288.00400000000002</v>
      </c>
      <c r="F45" s="172"/>
      <c r="G45" s="172">
        <f t="shared" si="14"/>
        <v>0</v>
      </c>
      <c r="H45" s="172">
        <v>168.77</v>
      </c>
      <c r="I45" s="172">
        <f t="shared" si="15"/>
        <v>48606.44</v>
      </c>
      <c r="J45" s="172">
        <v>358.23</v>
      </c>
      <c r="K45" s="172">
        <f t="shared" si="16"/>
        <v>103171.67</v>
      </c>
      <c r="L45" s="172">
        <v>21</v>
      </c>
      <c r="M45" s="172">
        <f t="shared" si="17"/>
        <v>0</v>
      </c>
      <c r="N45" s="172">
        <v>3.9309999999999998E-2</v>
      </c>
      <c r="O45" s="172">
        <f t="shared" si="18"/>
        <v>11.32</v>
      </c>
      <c r="P45" s="172">
        <v>0</v>
      </c>
      <c r="Q45" s="173">
        <f t="shared" si="19"/>
        <v>0</v>
      </c>
      <c r="R45" s="154"/>
      <c r="S45" s="154" t="s">
        <v>212</v>
      </c>
      <c r="T45" s="154" t="s">
        <v>213</v>
      </c>
      <c r="U45" s="154">
        <v>0.65</v>
      </c>
      <c r="V45" s="154">
        <f t="shared" si="20"/>
        <v>187.2</v>
      </c>
      <c r="W45" s="154"/>
      <c r="X45" s="154" t="s">
        <v>214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215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68">
        <v>33</v>
      </c>
      <c r="B46" s="169" t="s">
        <v>560</v>
      </c>
      <c r="C46" s="175" t="s">
        <v>561</v>
      </c>
      <c r="D46" s="170" t="s">
        <v>247</v>
      </c>
      <c r="E46" s="171">
        <v>288.00400000000002</v>
      </c>
      <c r="F46" s="172"/>
      <c r="G46" s="172">
        <f t="shared" si="14"/>
        <v>0</v>
      </c>
      <c r="H46" s="172">
        <v>0</v>
      </c>
      <c r="I46" s="172">
        <f t="shared" si="15"/>
        <v>0</v>
      </c>
      <c r="J46" s="172">
        <v>231.5</v>
      </c>
      <c r="K46" s="172">
        <f t="shared" si="16"/>
        <v>66672.929999999993</v>
      </c>
      <c r="L46" s="172">
        <v>21</v>
      </c>
      <c r="M46" s="172">
        <f t="shared" si="17"/>
        <v>0</v>
      </c>
      <c r="N46" s="172">
        <v>0</v>
      </c>
      <c r="O46" s="172">
        <f t="shared" si="18"/>
        <v>0</v>
      </c>
      <c r="P46" s="172">
        <v>0</v>
      </c>
      <c r="Q46" s="173">
        <f t="shared" si="19"/>
        <v>0</v>
      </c>
      <c r="R46" s="154"/>
      <c r="S46" s="154" t="s">
        <v>212</v>
      </c>
      <c r="T46" s="154" t="s">
        <v>213</v>
      </c>
      <c r="U46" s="154">
        <v>0.35</v>
      </c>
      <c r="V46" s="154">
        <f t="shared" si="20"/>
        <v>100.8</v>
      </c>
      <c r="W46" s="154"/>
      <c r="X46" s="154" t="s">
        <v>214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215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34</v>
      </c>
      <c r="B47" s="169" t="s">
        <v>562</v>
      </c>
      <c r="C47" s="175" t="s">
        <v>563</v>
      </c>
      <c r="D47" s="170" t="s">
        <v>252</v>
      </c>
      <c r="E47" s="171">
        <v>4.32</v>
      </c>
      <c r="F47" s="172"/>
      <c r="G47" s="172">
        <f t="shared" si="14"/>
        <v>0</v>
      </c>
      <c r="H47" s="172">
        <v>25168.44</v>
      </c>
      <c r="I47" s="172">
        <f t="shared" si="15"/>
        <v>108727.66</v>
      </c>
      <c r="J47" s="172">
        <v>13251.56</v>
      </c>
      <c r="K47" s="172">
        <f t="shared" si="16"/>
        <v>57246.74</v>
      </c>
      <c r="L47" s="172">
        <v>21</v>
      </c>
      <c r="M47" s="172">
        <f t="shared" si="17"/>
        <v>0</v>
      </c>
      <c r="N47" s="172">
        <v>1.0202899999999999</v>
      </c>
      <c r="O47" s="172">
        <f t="shared" si="18"/>
        <v>4.41</v>
      </c>
      <c r="P47" s="172">
        <v>0</v>
      </c>
      <c r="Q47" s="173">
        <f t="shared" si="19"/>
        <v>0</v>
      </c>
      <c r="R47" s="154"/>
      <c r="S47" s="154" t="s">
        <v>212</v>
      </c>
      <c r="T47" s="154" t="s">
        <v>213</v>
      </c>
      <c r="U47" s="154">
        <v>25.271000000000001</v>
      </c>
      <c r="V47" s="154">
        <f t="shared" si="20"/>
        <v>109.17</v>
      </c>
      <c r="W47" s="154"/>
      <c r="X47" s="154" t="s">
        <v>214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215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35</v>
      </c>
      <c r="B48" s="169" t="s">
        <v>564</v>
      </c>
      <c r="C48" s="175" t="s">
        <v>565</v>
      </c>
      <c r="D48" s="170" t="s">
        <v>235</v>
      </c>
      <c r="E48" s="171">
        <v>71</v>
      </c>
      <c r="F48" s="172"/>
      <c r="G48" s="172">
        <f t="shared" si="14"/>
        <v>0</v>
      </c>
      <c r="H48" s="172">
        <v>0</v>
      </c>
      <c r="I48" s="172">
        <f t="shared" si="15"/>
        <v>0</v>
      </c>
      <c r="J48" s="172">
        <v>215</v>
      </c>
      <c r="K48" s="172">
        <f t="shared" si="16"/>
        <v>15265</v>
      </c>
      <c r="L48" s="172">
        <v>21</v>
      </c>
      <c r="M48" s="172">
        <f t="shared" si="17"/>
        <v>0</v>
      </c>
      <c r="N48" s="172">
        <v>0</v>
      </c>
      <c r="O48" s="172">
        <f t="shared" si="18"/>
        <v>0</v>
      </c>
      <c r="P48" s="172">
        <v>0</v>
      </c>
      <c r="Q48" s="173">
        <f t="shared" si="19"/>
        <v>0</v>
      </c>
      <c r="R48" s="154"/>
      <c r="S48" s="154" t="s">
        <v>231</v>
      </c>
      <c r="T48" s="154" t="s">
        <v>566</v>
      </c>
      <c r="U48" s="154">
        <v>0</v>
      </c>
      <c r="V48" s="154">
        <f t="shared" si="20"/>
        <v>0</v>
      </c>
      <c r="W48" s="154"/>
      <c r="X48" s="154" t="s">
        <v>214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215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68">
        <v>36</v>
      </c>
      <c r="B49" s="169" t="s">
        <v>536</v>
      </c>
      <c r="C49" s="175" t="s">
        <v>537</v>
      </c>
      <c r="D49" s="170" t="s">
        <v>211</v>
      </c>
      <c r="E49" s="171">
        <v>8.4</v>
      </c>
      <c r="F49" s="172"/>
      <c r="G49" s="172">
        <f t="shared" si="14"/>
        <v>0</v>
      </c>
      <c r="H49" s="172">
        <v>0</v>
      </c>
      <c r="I49" s="172">
        <f t="shared" si="15"/>
        <v>0</v>
      </c>
      <c r="J49" s="172">
        <v>700</v>
      </c>
      <c r="K49" s="172">
        <f t="shared" si="16"/>
        <v>5880</v>
      </c>
      <c r="L49" s="172">
        <v>21</v>
      </c>
      <c r="M49" s="172">
        <f t="shared" si="17"/>
        <v>0</v>
      </c>
      <c r="N49" s="172">
        <v>0</v>
      </c>
      <c r="O49" s="172">
        <f t="shared" si="18"/>
        <v>0</v>
      </c>
      <c r="P49" s="172">
        <v>0</v>
      </c>
      <c r="Q49" s="173">
        <f t="shared" si="19"/>
        <v>0</v>
      </c>
      <c r="R49" s="154"/>
      <c r="S49" s="154" t="s">
        <v>231</v>
      </c>
      <c r="T49" s="154" t="s">
        <v>286</v>
      </c>
      <c r="U49" s="154">
        <v>0</v>
      </c>
      <c r="V49" s="154">
        <f t="shared" si="20"/>
        <v>0</v>
      </c>
      <c r="W49" s="154"/>
      <c r="X49" s="154" t="s">
        <v>214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215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56" t="s">
        <v>207</v>
      </c>
      <c r="B50" s="157" t="s">
        <v>90</v>
      </c>
      <c r="C50" s="174" t="s">
        <v>91</v>
      </c>
      <c r="D50" s="158"/>
      <c r="E50" s="159"/>
      <c r="F50" s="160"/>
      <c r="G50" s="160">
        <f>SUMIF(AG51:AG55,"&lt;&gt;NOR",G51:G55)</f>
        <v>0</v>
      </c>
      <c r="H50" s="160"/>
      <c r="I50" s="160">
        <f>SUM(I51:I55)</f>
        <v>33773.629999999997</v>
      </c>
      <c r="J50" s="160"/>
      <c r="K50" s="160">
        <f>SUM(K51:K55)</f>
        <v>9289.8700000000008</v>
      </c>
      <c r="L50" s="160"/>
      <c r="M50" s="160">
        <f>SUM(M51:M55)</f>
        <v>0</v>
      </c>
      <c r="N50" s="160"/>
      <c r="O50" s="160">
        <f>SUM(O51:O55)</f>
        <v>4.3100000000000005</v>
      </c>
      <c r="P50" s="160"/>
      <c r="Q50" s="161">
        <f>SUM(Q51:Q55)</f>
        <v>0</v>
      </c>
      <c r="R50" s="155"/>
      <c r="S50" s="155"/>
      <c r="T50" s="155"/>
      <c r="U50" s="155"/>
      <c r="V50" s="155">
        <f>SUM(V51:V55)</f>
        <v>19.96</v>
      </c>
      <c r="W50" s="155"/>
      <c r="X50" s="155"/>
      <c r="AG50" t="s">
        <v>208</v>
      </c>
    </row>
    <row r="51" spans="1:60" ht="22.5" outlineLevel="1" x14ac:dyDescent="0.2">
      <c r="A51" s="168">
        <v>37</v>
      </c>
      <c r="B51" s="169" t="s">
        <v>567</v>
      </c>
      <c r="C51" s="175" t="s">
        <v>568</v>
      </c>
      <c r="D51" s="170" t="s">
        <v>267</v>
      </c>
      <c r="E51" s="171">
        <v>11</v>
      </c>
      <c r="F51" s="172"/>
      <c r="G51" s="172">
        <f>ROUND(E51*F51,2)</f>
        <v>0</v>
      </c>
      <c r="H51" s="172">
        <v>310.02999999999997</v>
      </c>
      <c r="I51" s="172">
        <f>ROUND(E51*H51,2)</f>
        <v>3410.33</v>
      </c>
      <c r="J51" s="172">
        <v>117.47</v>
      </c>
      <c r="K51" s="172">
        <f>ROUND(E51*J51,2)</f>
        <v>1292.17</v>
      </c>
      <c r="L51" s="172">
        <v>21</v>
      </c>
      <c r="M51" s="172">
        <f>G51*(1+L51/100)</f>
        <v>0</v>
      </c>
      <c r="N51" s="172">
        <v>4.5289999999999997E-2</v>
      </c>
      <c r="O51" s="172">
        <f>ROUND(E51*N51,2)</f>
        <v>0.5</v>
      </c>
      <c r="P51" s="172">
        <v>0</v>
      </c>
      <c r="Q51" s="173">
        <f>ROUND(E51*P51,2)</f>
        <v>0</v>
      </c>
      <c r="R51" s="154"/>
      <c r="S51" s="154" t="s">
        <v>212</v>
      </c>
      <c r="T51" s="154" t="s">
        <v>213</v>
      </c>
      <c r="U51" s="154">
        <v>0.2525</v>
      </c>
      <c r="V51" s="154">
        <f>ROUND(E51*U51,2)</f>
        <v>2.78</v>
      </c>
      <c r="W51" s="154"/>
      <c r="X51" s="154" t="s">
        <v>214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215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68">
        <v>38</v>
      </c>
      <c r="B52" s="169" t="s">
        <v>569</v>
      </c>
      <c r="C52" s="175" t="s">
        <v>570</v>
      </c>
      <c r="D52" s="170" t="s">
        <v>267</v>
      </c>
      <c r="E52" s="171">
        <v>36</v>
      </c>
      <c r="F52" s="172"/>
      <c r="G52" s="172">
        <f>ROUND(E52*F52,2)</f>
        <v>0</v>
      </c>
      <c r="H52" s="172">
        <v>366.07</v>
      </c>
      <c r="I52" s="172">
        <f>ROUND(E52*H52,2)</f>
        <v>13178.52</v>
      </c>
      <c r="J52" s="172">
        <v>120.93</v>
      </c>
      <c r="K52" s="172">
        <f>ROUND(E52*J52,2)</f>
        <v>4353.4799999999996</v>
      </c>
      <c r="L52" s="172">
        <v>21</v>
      </c>
      <c r="M52" s="172">
        <f>G52*(1+L52/100)</f>
        <v>0</v>
      </c>
      <c r="N52" s="172">
        <v>5.4219999999999997E-2</v>
      </c>
      <c r="O52" s="172">
        <f>ROUND(E52*N52,2)</f>
        <v>1.95</v>
      </c>
      <c r="P52" s="172">
        <v>0</v>
      </c>
      <c r="Q52" s="173">
        <f>ROUND(E52*P52,2)</f>
        <v>0</v>
      </c>
      <c r="R52" s="154"/>
      <c r="S52" s="154" t="s">
        <v>212</v>
      </c>
      <c r="T52" s="154" t="s">
        <v>213</v>
      </c>
      <c r="U52" s="154">
        <v>0.26</v>
      </c>
      <c r="V52" s="154">
        <f>ROUND(E52*U52,2)</f>
        <v>9.36</v>
      </c>
      <c r="W52" s="154"/>
      <c r="X52" s="154" t="s">
        <v>214</v>
      </c>
      <c r="Y52" s="151"/>
      <c r="Z52" s="151"/>
      <c r="AA52" s="151"/>
      <c r="AB52" s="151"/>
      <c r="AC52" s="151"/>
      <c r="AD52" s="151"/>
      <c r="AE52" s="151"/>
      <c r="AF52" s="151"/>
      <c r="AG52" s="151" t="s">
        <v>215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68">
        <v>39</v>
      </c>
      <c r="B53" s="169" t="s">
        <v>571</v>
      </c>
      <c r="C53" s="175" t="s">
        <v>572</v>
      </c>
      <c r="D53" s="170" t="s">
        <v>267</v>
      </c>
      <c r="E53" s="171">
        <v>3</v>
      </c>
      <c r="F53" s="172"/>
      <c r="G53" s="172">
        <f>ROUND(E53*F53,2)</f>
        <v>0</v>
      </c>
      <c r="H53" s="172">
        <v>464.62</v>
      </c>
      <c r="I53" s="172">
        <f>ROUND(E53*H53,2)</f>
        <v>1393.86</v>
      </c>
      <c r="J53" s="172">
        <v>124.38</v>
      </c>
      <c r="K53" s="172">
        <f>ROUND(E53*J53,2)</f>
        <v>373.14</v>
      </c>
      <c r="L53" s="172">
        <v>21</v>
      </c>
      <c r="M53" s="172">
        <f>G53*(1+L53/100)</f>
        <v>0</v>
      </c>
      <c r="N53" s="172">
        <v>6.3140000000000002E-2</v>
      </c>
      <c r="O53" s="172">
        <f>ROUND(E53*N53,2)</f>
        <v>0.19</v>
      </c>
      <c r="P53" s="172">
        <v>0</v>
      </c>
      <c r="Q53" s="173">
        <f>ROUND(E53*P53,2)</f>
        <v>0</v>
      </c>
      <c r="R53" s="154"/>
      <c r="S53" s="154" t="s">
        <v>212</v>
      </c>
      <c r="T53" s="154" t="s">
        <v>213</v>
      </c>
      <c r="U53" s="154">
        <v>0.26750000000000002</v>
      </c>
      <c r="V53" s="154">
        <f>ROUND(E53*U53,2)</f>
        <v>0.8</v>
      </c>
      <c r="W53" s="154"/>
      <c r="X53" s="154" t="s">
        <v>214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215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68">
        <v>40</v>
      </c>
      <c r="B54" s="169" t="s">
        <v>573</v>
      </c>
      <c r="C54" s="175" t="s">
        <v>574</v>
      </c>
      <c r="D54" s="170" t="s">
        <v>267</v>
      </c>
      <c r="E54" s="171">
        <v>15</v>
      </c>
      <c r="F54" s="172"/>
      <c r="G54" s="172">
        <f>ROUND(E54*F54,2)</f>
        <v>0</v>
      </c>
      <c r="H54" s="172">
        <v>857.04</v>
      </c>
      <c r="I54" s="172">
        <f>ROUND(E54*H54,2)</f>
        <v>12855.6</v>
      </c>
      <c r="J54" s="172">
        <v>176.96</v>
      </c>
      <c r="K54" s="172">
        <f>ROUND(E54*J54,2)</f>
        <v>2654.4</v>
      </c>
      <c r="L54" s="172">
        <v>21</v>
      </c>
      <c r="M54" s="172">
        <f>G54*(1+L54/100)</f>
        <v>0</v>
      </c>
      <c r="N54" s="172">
        <v>8.9990000000000001E-2</v>
      </c>
      <c r="O54" s="172">
        <f>ROUND(E54*N54,2)</f>
        <v>1.35</v>
      </c>
      <c r="P54" s="172">
        <v>0</v>
      </c>
      <c r="Q54" s="173">
        <f>ROUND(E54*P54,2)</f>
        <v>0</v>
      </c>
      <c r="R54" s="154"/>
      <c r="S54" s="154" t="s">
        <v>212</v>
      </c>
      <c r="T54" s="154" t="s">
        <v>213</v>
      </c>
      <c r="U54" s="154">
        <v>0.38</v>
      </c>
      <c r="V54" s="154">
        <f>ROUND(E54*U54,2)</f>
        <v>5.7</v>
      </c>
      <c r="W54" s="154"/>
      <c r="X54" s="154" t="s">
        <v>214</v>
      </c>
      <c r="Y54" s="151"/>
      <c r="Z54" s="151"/>
      <c r="AA54" s="151"/>
      <c r="AB54" s="151"/>
      <c r="AC54" s="151"/>
      <c r="AD54" s="151"/>
      <c r="AE54" s="151"/>
      <c r="AF54" s="151"/>
      <c r="AG54" s="151" t="s">
        <v>215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68">
        <v>41</v>
      </c>
      <c r="B55" s="169" t="s">
        <v>575</v>
      </c>
      <c r="C55" s="175" t="s">
        <v>576</v>
      </c>
      <c r="D55" s="170" t="s">
        <v>267</v>
      </c>
      <c r="E55" s="171">
        <v>3</v>
      </c>
      <c r="F55" s="172"/>
      <c r="G55" s="172">
        <f>ROUND(E55*F55,2)</f>
        <v>0</v>
      </c>
      <c r="H55" s="172">
        <v>978.44</v>
      </c>
      <c r="I55" s="172">
        <f>ROUND(E55*H55,2)</f>
        <v>2935.32</v>
      </c>
      <c r="J55" s="172">
        <v>205.56</v>
      </c>
      <c r="K55" s="172">
        <f>ROUND(E55*J55,2)</f>
        <v>616.67999999999995</v>
      </c>
      <c r="L55" s="172">
        <v>21</v>
      </c>
      <c r="M55" s="172">
        <f>G55*(1+L55/100)</f>
        <v>0</v>
      </c>
      <c r="N55" s="172">
        <v>0.10784000000000001</v>
      </c>
      <c r="O55" s="172">
        <f>ROUND(E55*N55,2)</f>
        <v>0.32</v>
      </c>
      <c r="P55" s="172">
        <v>0</v>
      </c>
      <c r="Q55" s="173">
        <f>ROUND(E55*P55,2)</f>
        <v>0</v>
      </c>
      <c r="R55" s="154"/>
      <c r="S55" s="154" t="s">
        <v>212</v>
      </c>
      <c r="T55" s="154" t="s">
        <v>213</v>
      </c>
      <c r="U55" s="154">
        <v>0.44</v>
      </c>
      <c r="V55" s="154">
        <f>ROUND(E55*U55,2)</f>
        <v>1.32</v>
      </c>
      <c r="W55" s="154"/>
      <c r="X55" s="154" t="s">
        <v>214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215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5.5" x14ac:dyDescent="0.2">
      <c r="A56" s="156" t="s">
        <v>207</v>
      </c>
      <c r="B56" s="157" t="s">
        <v>92</v>
      </c>
      <c r="C56" s="174" t="s">
        <v>93</v>
      </c>
      <c r="D56" s="158"/>
      <c r="E56" s="159"/>
      <c r="F56" s="160"/>
      <c r="G56" s="160">
        <f>SUMIF(AG57:AG57,"&lt;&gt;NOR",G57:G57)</f>
        <v>0</v>
      </c>
      <c r="H56" s="160"/>
      <c r="I56" s="160">
        <f>SUM(I57:I57)</f>
        <v>3773252</v>
      </c>
      <c r="J56" s="160"/>
      <c r="K56" s="160">
        <f>SUM(K57:K57)</f>
        <v>1517761</v>
      </c>
      <c r="L56" s="160"/>
      <c r="M56" s="160">
        <f>SUM(M57:M57)</f>
        <v>0</v>
      </c>
      <c r="N56" s="160"/>
      <c r="O56" s="160">
        <f>SUM(O57:O57)</f>
        <v>86.56</v>
      </c>
      <c r="P56" s="160"/>
      <c r="Q56" s="161">
        <f>SUM(Q57:Q57)</f>
        <v>0</v>
      </c>
      <c r="R56" s="155"/>
      <c r="S56" s="155"/>
      <c r="T56" s="155"/>
      <c r="U56" s="155"/>
      <c r="V56" s="155">
        <f>SUM(V57:V57)</f>
        <v>2241.46</v>
      </c>
      <c r="W56" s="155"/>
      <c r="X56" s="155"/>
      <c r="AG56" t="s">
        <v>208</v>
      </c>
    </row>
    <row r="57" spans="1:60" ht="33.75" outlineLevel="1" x14ac:dyDescent="0.2">
      <c r="A57" s="168">
        <v>42</v>
      </c>
      <c r="B57" s="169" t="s">
        <v>577</v>
      </c>
      <c r="C57" s="175" t="s">
        <v>578</v>
      </c>
      <c r="D57" s="170" t="s">
        <v>247</v>
      </c>
      <c r="E57" s="171">
        <v>2713.34</v>
      </c>
      <c r="F57" s="172"/>
      <c r="G57" s="172">
        <f>ROUND(E57*F57,2)</f>
        <v>0</v>
      </c>
      <c r="H57" s="172">
        <v>1390.63</v>
      </c>
      <c r="I57" s="172">
        <f>ROUND(E57*H57,2)</f>
        <v>3773252</v>
      </c>
      <c r="J57" s="172">
        <v>559.37</v>
      </c>
      <c r="K57" s="172">
        <f>ROUND(E57*J57,2)</f>
        <v>1517761</v>
      </c>
      <c r="L57" s="172">
        <v>21</v>
      </c>
      <c r="M57" s="172">
        <f>G57*(1+L57/100)</f>
        <v>0</v>
      </c>
      <c r="N57" s="172">
        <v>3.1899999999999998E-2</v>
      </c>
      <c r="O57" s="172">
        <f>ROUND(E57*N57,2)</f>
        <v>86.56</v>
      </c>
      <c r="P57" s="172">
        <v>0</v>
      </c>
      <c r="Q57" s="173">
        <f>ROUND(E57*P57,2)</f>
        <v>0</v>
      </c>
      <c r="R57" s="154"/>
      <c r="S57" s="154" t="s">
        <v>231</v>
      </c>
      <c r="T57" s="154" t="s">
        <v>236</v>
      </c>
      <c r="U57" s="154">
        <v>0.82608999999999999</v>
      </c>
      <c r="V57" s="154">
        <f>ROUND(E57*U57,2)</f>
        <v>2241.46</v>
      </c>
      <c r="W57" s="154"/>
      <c r="X57" s="154" t="s">
        <v>511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512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56" t="s">
        <v>207</v>
      </c>
      <c r="B58" s="157" t="s">
        <v>116</v>
      </c>
      <c r="C58" s="174" t="s">
        <v>117</v>
      </c>
      <c r="D58" s="158"/>
      <c r="E58" s="159"/>
      <c r="F58" s="160"/>
      <c r="G58" s="160">
        <f>SUMIF(AG59:AG59,"&lt;&gt;NOR",G59:G59)</f>
        <v>0</v>
      </c>
      <c r="H58" s="160"/>
      <c r="I58" s="160">
        <f>SUM(I59:I59)</f>
        <v>11388.42</v>
      </c>
      <c r="J58" s="160"/>
      <c r="K58" s="160">
        <f>SUM(K59:K59)</f>
        <v>16222.84</v>
      </c>
      <c r="L58" s="160"/>
      <c r="M58" s="160">
        <f>SUM(M59:M59)</f>
        <v>0</v>
      </c>
      <c r="N58" s="160"/>
      <c r="O58" s="160">
        <f>SUM(O59:O59)</f>
        <v>4.95</v>
      </c>
      <c r="P58" s="160"/>
      <c r="Q58" s="161">
        <f>SUM(Q59:Q59)</f>
        <v>0</v>
      </c>
      <c r="R58" s="155"/>
      <c r="S58" s="155"/>
      <c r="T58" s="155"/>
      <c r="U58" s="155"/>
      <c r="V58" s="155">
        <f>SUM(V59:V59)</f>
        <v>39.35</v>
      </c>
      <c r="W58" s="155"/>
      <c r="X58" s="155"/>
      <c r="AG58" t="s">
        <v>208</v>
      </c>
    </row>
    <row r="59" spans="1:60" ht="22.5" outlineLevel="1" x14ac:dyDescent="0.2">
      <c r="A59" s="168">
        <v>43</v>
      </c>
      <c r="B59" s="169" t="s">
        <v>579</v>
      </c>
      <c r="C59" s="175" t="s">
        <v>580</v>
      </c>
      <c r="D59" s="170" t="s">
        <v>235</v>
      </c>
      <c r="E59" s="171">
        <v>30.2</v>
      </c>
      <c r="F59" s="172"/>
      <c r="G59" s="172">
        <f>ROUND(E59*F59,2)</f>
        <v>0</v>
      </c>
      <c r="H59" s="172">
        <v>377.1</v>
      </c>
      <c r="I59" s="172">
        <f>ROUND(E59*H59,2)</f>
        <v>11388.42</v>
      </c>
      <c r="J59" s="172">
        <v>537.17999999999995</v>
      </c>
      <c r="K59" s="172">
        <f>ROUND(E59*J59,2)</f>
        <v>16222.84</v>
      </c>
      <c r="L59" s="172">
        <v>21</v>
      </c>
      <c r="M59" s="172">
        <f>G59*(1+L59/100)</f>
        <v>0</v>
      </c>
      <c r="N59" s="172">
        <v>0.16403000000000001</v>
      </c>
      <c r="O59" s="172">
        <f>ROUND(E59*N59,2)</f>
        <v>4.95</v>
      </c>
      <c r="P59" s="172">
        <v>0</v>
      </c>
      <c r="Q59" s="173">
        <f>ROUND(E59*P59,2)</f>
        <v>0</v>
      </c>
      <c r="R59" s="154"/>
      <c r="S59" s="154" t="s">
        <v>212</v>
      </c>
      <c r="T59" s="154" t="s">
        <v>581</v>
      </c>
      <c r="U59" s="154">
        <v>1.30307</v>
      </c>
      <c r="V59" s="154">
        <f>ROUND(E59*U59,2)</f>
        <v>39.35</v>
      </c>
      <c r="W59" s="154"/>
      <c r="X59" s="154" t="s">
        <v>511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512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x14ac:dyDescent="0.2">
      <c r="A60" s="156" t="s">
        <v>207</v>
      </c>
      <c r="B60" s="157" t="s">
        <v>118</v>
      </c>
      <c r="C60" s="174" t="s">
        <v>119</v>
      </c>
      <c r="D60" s="158"/>
      <c r="E60" s="159"/>
      <c r="F60" s="160"/>
      <c r="G60" s="160">
        <f>SUMIF(AG61:AG63,"&lt;&gt;NOR",G61:G63)</f>
        <v>0</v>
      </c>
      <c r="H60" s="160"/>
      <c r="I60" s="160">
        <f>SUM(I61:I63)</f>
        <v>78485.88</v>
      </c>
      <c r="J60" s="160"/>
      <c r="K60" s="160">
        <f>SUM(K61:K63)</f>
        <v>590233.86999999988</v>
      </c>
      <c r="L60" s="160"/>
      <c r="M60" s="160">
        <f>SUM(M61:M63)</f>
        <v>0</v>
      </c>
      <c r="N60" s="160"/>
      <c r="O60" s="160">
        <f>SUM(O61:O63)</f>
        <v>68.59</v>
      </c>
      <c r="P60" s="160"/>
      <c r="Q60" s="161">
        <f>SUM(Q61:Q63)</f>
        <v>0</v>
      </c>
      <c r="R60" s="155"/>
      <c r="S60" s="155"/>
      <c r="T60" s="155"/>
      <c r="U60" s="155"/>
      <c r="V60" s="155">
        <f>SUM(V61:V63)</f>
        <v>1250.26</v>
      </c>
      <c r="W60" s="155"/>
      <c r="X60" s="155"/>
      <c r="AG60" t="s">
        <v>208</v>
      </c>
    </row>
    <row r="61" spans="1:60" outlineLevel="1" x14ac:dyDescent="0.2">
      <c r="A61" s="168">
        <v>44</v>
      </c>
      <c r="B61" s="169" t="s">
        <v>582</v>
      </c>
      <c r="C61" s="175" t="s">
        <v>583</v>
      </c>
      <c r="D61" s="170" t="s">
        <v>247</v>
      </c>
      <c r="E61" s="171">
        <v>296.76</v>
      </c>
      <c r="F61" s="172"/>
      <c r="G61" s="172">
        <f>ROUND(E61*F61,2)</f>
        <v>0</v>
      </c>
      <c r="H61" s="172">
        <v>77.739999999999995</v>
      </c>
      <c r="I61" s="172">
        <f>ROUND(E61*H61,2)</f>
        <v>23070.12</v>
      </c>
      <c r="J61" s="172">
        <v>422.26</v>
      </c>
      <c r="K61" s="172">
        <f>ROUND(E61*J61,2)</f>
        <v>125309.88</v>
      </c>
      <c r="L61" s="172">
        <v>21</v>
      </c>
      <c r="M61" s="172">
        <f>G61*(1+L61/100)</f>
        <v>0</v>
      </c>
      <c r="N61" s="172">
        <v>5.1229999999999998E-2</v>
      </c>
      <c r="O61" s="172">
        <f>ROUND(E61*N61,2)</f>
        <v>15.2</v>
      </c>
      <c r="P61" s="172">
        <v>0</v>
      </c>
      <c r="Q61" s="173">
        <f>ROUND(E61*P61,2)</f>
        <v>0</v>
      </c>
      <c r="R61" s="154"/>
      <c r="S61" s="154" t="s">
        <v>212</v>
      </c>
      <c r="T61" s="154" t="s">
        <v>213</v>
      </c>
      <c r="U61" s="154">
        <v>0.90800000000000003</v>
      </c>
      <c r="V61" s="154">
        <f>ROUND(E61*U61,2)</f>
        <v>269.45999999999998</v>
      </c>
      <c r="W61" s="154"/>
      <c r="X61" s="154" t="s">
        <v>214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215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68">
        <v>45</v>
      </c>
      <c r="B62" s="169" t="s">
        <v>584</v>
      </c>
      <c r="C62" s="175" t="s">
        <v>585</v>
      </c>
      <c r="D62" s="170" t="s">
        <v>247</v>
      </c>
      <c r="E62" s="171">
        <v>1118.866</v>
      </c>
      <c r="F62" s="172"/>
      <c r="G62" s="172">
        <f>ROUND(E62*F62,2)</f>
        <v>0</v>
      </c>
      <c r="H62" s="172">
        <v>45.03</v>
      </c>
      <c r="I62" s="172">
        <f>ROUND(E62*H62,2)</f>
        <v>50382.54</v>
      </c>
      <c r="J62" s="172">
        <v>396.47</v>
      </c>
      <c r="K62" s="172">
        <f>ROUND(E62*J62,2)</f>
        <v>443596.79999999999</v>
      </c>
      <c r="L62" s="172">
        <v>21</v>
      </c>
      <c r="M62" s="172">
        <f>G62*(1+L62/100)</f>
        <v>0</v>
      </c>
      <c r="N62" s="172">
        <v>4.7660000000000001E-2</v>
      </c>
      <c r="O62" s="172">
        <f>ROUND(E62*N62,2)</f>
        <v>53.33</v>
      </c>
      <c r="P62" s="172">
        <v>0</v>
      </c>
      <c r="Q62" s="173">
        <f>ROUND(E62*P62,2)</f>
        <v>0</v>
      </c>
      <c r="R62" s="154"/>
      <c r="S62" s="154" t="s">
        <v>212</v>
      </c>
      <c r="T62" s="154" t="s">
        <v>213</v>
      </c>
      <c r="U62" s="154">
        <v>0.84</v>
      </c>
      <c r="V62" s="154">
        <f>ROUND(E62*U62,2)</f>
        <v>939.85</v>
      </c>
      <c r="W62" s="154"/>
      <c r="X62" s="154" t="s">
        <v>214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215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ht="22.5" outlineLevel="1" x14ac:dyDescent="0.2">
      <c r="A63" s="168">
        <v>46</v>
      </c>
      <c r="B63" s="169" t="s">
        <v>586</v>
      </c>
      <c r="C63" s="175" t="s">
        <v>587</v>
      </c>
      <c r="D63" s="170" t="s">
        <v>247</v>
      </c>
      <c r="E63" s="171">
        <v>170.61750000000001</v>
      </c>
      <c r="F63" s="172"/>
      <c r="G63" s="172">
        <f>ROUND(E63*F63,2)</f>
        <v>0</v>
      </c>
      <c r="H63" s="172">
        <v>29.5</v>
      </c>
      <c r="I63" s="172">
        <f>ROUND(E63*H63,2)</f>
        <v>5033.22</v>
      </c>
      <c r="J63" s="172">
        <v>125</v>
      </c>
      <c r="K63" s="172">
        <f>ROUND(E63*J63,2)</f>
        <v>21327.19</v>
      </c>
      <c r="L63" s="172">
        <v>21</v>
      </c>
      <c r="M63" s="172">
        <f>G63*(1+L63/100)</f>
        <v>0</v>
      </c>
      <c r="N63" s="172">
        <v>3.4000000000000002E-4</v>
      </c>
      <c r="O63" s="172">
        <f>ROUND(E63*N63,2)</f>
        <v>0.06</v>
      </c>
      <c r="P63" s="172">
        <v>0</v>
      </c>
      <c r="Q63" s="173">
        <f>ROUND(E63*P63,2)</f>
        <v>0</v>
      </c>
      <c r="R63" s="154"/>
      <c r="S63" s="154" t="s">
        <v>212</v>
      </c>
      <c r="T63" s="154" t="s">
        <v>213</v>
      </c>
      <c r="U63" s="154">
        <v>0.24</v>
      </c>
      <c r="V63" s="154">
        <f>ROUND(E63*U63,2)</f>
        <v>40.950000000000003</v>
      </c>
      <c r="W63" s="154"/>
      <c r="X63" s="154" t="s">
        <v>214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215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56" t="s">
        <v>207</v>
      </c>
      <c r="B64" s="157" t="s">
        <v>120</v>
      </c>
      <c r="C64" s="174" t="s">
        <v>121</v>
      </c>
      <c r="D64" s="158"/>
      <c r="E64" s="159"/>
      <c r="F64" s="160"/>
      <c r="G64" s="160">
        <f>SUMIF(AG65:AG69,"&lt;&gt;NOR",G65:G69)</f>
        <v>0</v>
      </c>
      <c r="H64" s="160"/>
      <c r="I64" s="160">
        <f>SUM(I65:I69)</f>
        <v>99041.72</v>
      </c>
      <c r="J64" s="160"/>
      <c r="K64" s="160">
        <f>SUM(K65:K69)</f>
        <v>89039.189999999988</v>
      </c>
      <c r="L64" s="160"/>
      <c r="M64" s="160">
        <f>SUM(M65:M69)</f>
        <v>0</v>
      </c>
      <c r="N64" s="160"/>
      <c r="O64" s="160">
        <f>SUM(O65:O69)</f>
        <v>2.0299999999999998</v>
      </c>
      <c r="P64" s="160"/>
      <c r="Q64" s="161">
        <f>SUM(Q65:Q69)</f>
        <v>0</v>
      </c>
      <c r="R64" s="155"/>
      <c r="S64" s="155"/>
      <c r="T64" s="155"/>
      <c r="U64" s="155"/>
      <c r="V64" s="155">
        <f>SUM(V65:V69)</f>
        <v>181.56</v>
      </c>
      <c r="W64" s="155"/>
      <c r="X64" s="155"/>
      <c r="AG64" t="s">
        <v>208</v>
      </c>
    </row>
    <row r="65" spans="1:60" ht="22.5" outlineLevel="1" x14ac:dyDescent="0.2">
      <c r="A65" s="168">
        <v>47</v>
      </c>
      <c r="B65" s="169" t="s">
        <v>588</v>
      </c>
      <c r="C65" s="175" t="s">
        <v>589</v>
      </c>
      <c r="D65" s="170" t="s">
        <v>247</v>
      </c>
      <c r="E65" s="171">
        <v>30.74</v>
      </c>
      <c r="F65" s="172"/>
      <c r="G65" s="172">
        <f>ROUND(E65*F65,2)</f>
        <v>0</v>
      </c>
      <c r="H65" s="172">
        <v>804.76</v>
      </c>
      <c r="I65" s="172">
        <f>ROUND(E65*H65,2)</f>
        <v>24738.32</v>
      </c>
      <c r="J65" s="172">
        <v>621.24</v>
      </c>
      <c r="K65" s="172">
        <f>ROUND(E65*J65,2)</f>
        <v>19096.919999999998</v>
      </c>
      <c r="L65" s="172">
        <v>21</v>
      </c>
      <c r="M65" s="172">
        <f>G65*(1+L65/100)</f>
        <v>0</v>
      </c>
      <c r="N65" s="172">
        <v>1.5350000000000001E-2</v>
      </c>
      <c r="O65" s="172">
        <f>ROUND(E65*N65,2)</f>
        <v>0.47</v>
      </c>
      <c r="P65" s="172">
        <v>0</v>
      </c>
      <c r="Q65" s="173">
        <f>ROUND(E65*P65,2)</f>
        <v>0</v>
      </c>
      <c r="R65" s="154"/>
      <c r="S65" s="154" t="s">
        <v>212</v>
      </c>
      <c r="T65" s="154" t="s">
        <v>213</v>
      </c>
      <c r="U65" s="154">
        <v>1.2558</v>
      </c>
      <c r="V65" s="154">
        <f>ROUND(E65*U65,2)</f>
        <v>38.6</v>
      </c>
      <c r="W65" s="154"/>
      <c r="X65" s="154" t="s">
        <v>214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215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68">
        <v>48</v>
      </c>
      <c r="B66" s="169" t="s">
        <v>588</v>
      </c>
      <c r="C66" s="175" t="s">
        <v>590</v>
      </c>
      <c r="D66" s="170" t="s">
        <v>247</v>
      </c>
      <c r="E66" s="171">
        <v>92.22</v>
      </c>
      <c r="F66" s="172"/>
      <c r="G66" s="172">
        <f>ROUND(E66*F66,2)</f>
        <v>0</v>
      </c>
      <c r="H66" s="172">
        <v>358.89</v>
      </c>
      <c r="I66" s="172">
        <f>ROUND(E66*H66,2)</f>
        <v>33096.839999999997</v>
      </c>
      <c r="J66" s="172">
        <v>417.11</v>
      </c>
      <c r="K66" s="172">
        <f>ROUND(E66*J66,2)</f>
        <v>38465.879999999997</v>
      </c>
      <c r="L66" s="172">
        <v>21</v>
      </c>
      <c r="M66" s="172">
        <f>G66*(1+L66/100)</f>
        <v>0</v>
      </c>
      <c r="N66" s="172">
        <v>9.3200000000000002E-3</v>
      </c>
      <c r="O66" s="172">
        <f>ROUND(E66*N66,2)</f>
        <v>0.86</v>
      </c>
      <c r="P66" s="172">
        <v>0</v>
      </c>
      <c r="Q66" s="173">
        <f>ROUND(E66*P66,2)</f>
        <v>0</v>
      </c>
      <c r="R66" s="154"/>
      <c r="S66" s="154" t="s">
        <v>212</v>
      </c>
      <c r="T66" s="154" t="s">
        <v>213</v>
      </c>
      <c r="U66" s="154">
        <v>0.85699999999999998</v>
      </c>
      <c r="V66" s="154">
        <f>ROUND(E66*U66,2)</f>
        <v>79.03</v>
      </c>
      <c r="W66" s="154"/>
      <c r="X66" s="154" t="s">
        <v>214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215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68">
        <v>49</v>
      </c>
      <c r="B67" s="169" t="s">
        <v>591</v>
      </c>
      <c r="C67" s="175" t="s">
        <v>592</v>
      </c>
      <c r="D67" s="170" t="s">
        <v>247</v>
      </c>
      <c r="E67" s="171">
        <v>21.55</v>
      </c>
      <c r="F67" s="172"/>
      <c r="G67" s="172">
        <f>ROUND(E67*F67,2)</f>
        <v>0</v>
      </c>
      <c r="H67" s="172">
        <v>1023.76</v>
      </c>
      <c r="I67" s="172">
        <f>ROUND(E67*H67,2)</f>
        <v>22062.03</v>
      </c>
      <c r="J67" s="172">
        <v>621.24</v>
      </c>
      <c r="K67" s="172">
        <f>ROUND(E67*J67,2)</f>
        <v>13387.72</v>
      </c>
      <c r="L67" s="172">
        <v>21</v>
      </c>
      <c r="M67" s="172">
        <f>G67*(1+L67/100)</f>
        <v>0</v>
      </c>
      <c r="N67" s="172">
        <v>1.7850000000000001E-2</v>
      </c>
      <c r="O67" s="172">
        <f>ROUND(E67*N67,2)</f>
        <v>0.38</v>
      </c>
      <c r="P67" s="172">
        <v>0</v>
      </c>
      <c r="Q67" s="173">
        <f>ROUND(E67*P67,2)</f>
        <v>0</v>
      </c>
      <c r="R67" s="154"/>
      <c r="S67" s="154" t="s">
        <v>212</v>
      </c>
      <c r="T67" s="154" t="s">
        <v>213</v>
      </c>
      <c r="U67" s="154">
        <v>1.2558</v>
      </c>
      <c r="V67" s="154">
        <f>ROUND(E67*U67,2)</f>
        <v>27.06</v>
      </c>
      <c r="W67" s="154"/>
      <c r="X67" s="154" t="s">
        <v>214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215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68">
        <v>50</v>
      </c>
      <c r="B68" s="169" t="s">
        <v>591</v>
      </c>
      <c r="C68" s="175" t="s">
        <v>593</v>
      </c>
      <c r="D68" s="170" t="s">
        <v>247</v>
      </c>
      <c r="E68" s="171">
        <v>21.55</v>
      </c>
      <c r="F68" s="172"/>
      <c r="G68" s="172">
        <f>ROUND(E68*F68,2)</f>
        <v>0</v>
      </c>
      <c r="H68" s="172">
        <v>576.89</v>
      </c>
      <c r="I68" s="172">
        <f>ROUND(E68*H68,2)</f>
        <v>12431.98</v>
      </c>
      <c r="J68" s="172">
        <v>417.11</v>
      </c>
      <c r="K68" s="172">
        <f>ROUND(E68*J68,2)</f>
        <v>8988.7199999999993</v>
      </c>
      <c r="L68" s="172">
        <v>21</v>
      </c>
      <c r="M68" s="172">
        <f>G68*(1+L68/100)</f>
        <v>0</v>
      </c>
      <c r="N68" s="172">
        <v>1.1820000000000001E-2</v>
      </c>
      <c r="O68" s="172">
        <f>ROUND(E68*N68,2)</f>
        <v>0.25</v>
      </c>
      <c r="P68" s="172">
        <v>0</v>
      </c>
      <c r="Q68" s="173">
        <f>ROUND(E68*P68,2)</f>
        <v>0</v>
      </c>
      <c r="R68" s="154"/>
      <c r="S68" s="154" t="s">
        <v>212</v>
      </c>
      <c r="T68" s="154" t="s">
        <v>213</v>
      </c>
      <c r="U68" s="154">
        <v>0.85699999999999998</v>
      </c>
      <c r="V68" s="154">
        <f>ROUND(E68*U68,2)</f>
        <v>18.47</v>
      </c>
      <c r="W68" s="154"/>
      <c r="X68" s="154" t="s">
        <v>214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215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68">
        <v>51</v>
      </c>
      <c r="B69" s="169" t="s">
        <v>594</v>
      </c>
      <c r="C69" s="175" t="s">
        <v>595</v>
      </c>
      <c r="D69" s="170" t="s">
        <v>247</v>
      </c>
      <c r="E69" s="171">
        <v>115</v>
      </c>
      <c r="F69" s="172"/>
      <c r="G69" s="172">
        <f>ROUND(E69*F69,2)</f>
        <v>0</v>
      </c>
      <c r="H69" s="172">
        <v>58.37</v>
      </c>
      <c r="I69" s="172">
        <f>ROUND(E69*H69,2)</f>
        <v>6712.55</v>
      </c>
      <c r="J69" s="172">
        <v>79.13</v>
      </c>
      <c r="K69" s="172">
        <f>ROUND(E69*J69,2)</f>
        <v>9099.9500000000007</v>
      </c>
      <c r="L69" s="172">
        <v>21</v>
      </c>
      <c r="M69" s="172">
        <f>G69*(1+L69/100)</f>
        <v>0</v>
      </c>
      <c r="N69" s="172">
        <v>6.3000000000000003E-4</v>
      </c>
      <c r="O69" s="172">
        <f>ROUND(E69*N69,2)</f>
        <v>7.0000000000000007E-2</v>
      </c>
      <c r="P69" s="172">
        <v>0</v>
      </c>
      <c r="Q69" s="173">
        <f>ROUND(E69*P69,2)</f>
        <v>0</v>
      </c>
      <c r="R69" s="154"/>
      <c r="S69" s="154" t="s">
        <v>212</v>
      </c>
      <c r="T69" s="154" t="s">
        <v>213</v>
      </c>
      <c r="U69" s="154">
        <v>0.16</v>
      </c>
      <c r="V69" s="154">
        <f>ROUND(E69*U69,2)</f>
        <v>18.399999999999999</v>
      </c>
      <c r="W69" s="154"/>
      <c r="X69" s="154" t="s">
        <v>214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215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6" t="s">
        <v>207</v>
      </c>
      <c r="B70" s="157" t="s">
        <v>122</v>
      </c>
      <c r="C70" s="174" t="s">
        <v>123</v>
      </c>
      <c r="D70" s="158"/>
      <c r="E70" s="159"/>
      <c r="F70" s="160"/>
      <c r="G70" s="160">
        <f>SUMIF(AG71:AG76,"&lt;&gt;NOR",G71:G76)</f>
        <v>0</v>
      </c>
      <c r="H70" s="160"/>
      <c r="I70" s="160">
        <f>SUM(I71:I76)</f>
        <v>1429027.11</v>
      </c>
      <c r="J70" s="160"/>
      <c r="K70" s="160">
        <f>SUM(K71:K76)</f>
        <v>807576.5399999998</v>
      </c>
      <c r="L70" s="160"/>
      <c r="M70" s="160">
        <f>SUM(M71:M76)</f>
        <v>0</v>
      </c>
      <c r="N70" s="160"/>
      <c r="O70" s="160">
        <f>SUM(O71:O76)</f>
        <v>2672.5699999999997</v>
      </c>
      <c r="P70" s="160"/>
      <c r="Q70" s="161">
        <f>SUM(Q71:Q76)</f>
        <v>0</v>
      </c>
      <c r="R70" s="155"/>
      <c r="S70" s="155"/>
      <c r="T70" s="155"/>
      <c r="U70" s="155"/>
      <c r="V70" s="155">
        <f>SUM(V71:V76)</f>
        <v>1760.24</v>
      </c>
      <c r="W70" s="155"/>
      <c r="X70" s="155"/>
      <c r="AG70" t="s">
        <v>208</v>
      </c>
    </row>
    <row r="71" spans="1:60" outlineLevel="1" x14ac:dyDescent="0.2">
      <c r="A71" s="168">
        <v>52</v>
      </c>
      <c r="B71" s="169" t="s">
        <v>596</v>
      </c>
      <c r="C71" s="175" t="s">
        <v>597</v>
      </c>
      <c r="D71" s="170" t="s">
        <v>211</v>
      </c>
      <c r="E71" s="171">
        <v>38.72</v>
      </c>
      <c r="F71" s="172"/>
      <c r="G71" s="172">
        <f t="shared" ref="G71:G76" si="21">ROUND(E71*F71,2)</f>
        <v>0</v>
      </c>
      <c r="H71" s="172">
        <v>733.65</v>
      </c>
      <c r="I71" s="172">
        <f t="shared" ref="I71:I76" si="22">ROUND(E71*H71,2)</f>
        <v>28406.93</v>
      </c>
      <c r="J71" s="172">
        <v>535.35</v>
      </c>
      <c r="K71" s="172">
        <f t="shared" ref="K71:K76" si="23">ROUND(E71*J71,2)</f>
        <v>20728.75</v>
      </c>
      <c r="L71" s="172">
        <v>21</v>
      </c>
      <c r="M71" s="172">
        <f t="shared" ref="M71:M76" si="24">G71*(1+L71/100)</f>
        <v>0</v>
      </c>
      <c r="N71" s="172">
        <v>1.8180000000000001</v>
      </c>
      <c r="O71" s="172">
        <f t="shared" ref="O71:O76" si="25">ROUND(E71*N71,2)</f>
        <v>70.39</v>
      </c>
      <c r="P71" s="172">
        <v>0</v>
      </c>
      <c r="Q71" s="173">
        <f t="shared" ref="Q71:Q76" si="26">ROUND(E71*P71,2)</f>
        <v>0</v>
      </c>
      <c r="R71" s="154"/>
      <c r="S71" s="154" t="s">
        <v>212</v>
      </c>
      <c r="T71" s="154" t="s">
        <v>213</v>
      </c>
      <c r="U71" s="154">
        <v>1.085</v>
      </c>
      <c r="V71" s="154">
        <f t="shared" ref="V71:V76" si="27">ROUND(E71*U71,2)</f>
        <v>42.01</v>
      </c>
      <c r="W71" s="154"/>
      <c r="X71" s="154" t="s">
        <v>214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215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53</v>
      </c>
      <c r="B72" s="169" t="s">
        <v>598</v>
      </c>
      <c r="C72" s="175" t="s">
        <v>599</v>
      </c>
      <c r="D72" s="170" t="s">
        <v>211</v>
      </c>
      <c r="E72" s="171">
        <v>864.15</v>
      </c>
      <c r="F72" s="172"/>
      <c r="G72" s="172">
        <f t="shared" si="21"/>
        <v>0</v>
      </c>
      <c r="H72" s="172">
        <v>968.65</v>
      </c>
      <c r="I72" s="172">
        <f t="shared" si="22"/>
        <v>837058.9</v>
      </c>
      <c r="J72" s="172">
        <v>535.35</v>
      </c>
      <c r="K72" s="172">
        <f t="shared" si="23"/>
        <v>462622.7</v>
      </c>
      <c r="L72" s="172">
        <v>21</v>
      </c>
      <c r="M72" s="172">
        <f t="shared" si="24"/>
        <v>0</v>
      </c>
      <c r="N72" s="172">
        <v>2.16</v>
      </c>
      <c r="O72" s="172">
        <f t="shared" si="25"/>
        <v>1866.56</v>
      </c>
      <c r="P72" s="172">
        <v>0</v>
      </c>
      <c r="Q72" s="173">
        <f t="shared" si="26"/>
        <v>0</v>
      </c>
      <c r="R72" s="154"/>
      <c r="S72" s="154" t="s">
        <v>212</v>
      </c>
      <c r="T72" s="154" t="s">
        <v>213</v>
      </c>
      <c r="U72" s="154">
        <v>1.085</v>
      </c>
      <c r="V72" s="154">
        <f t="shared" si="27"/>
        <v>937.6</v>
      </c>
      <c r="W72" s="154"/>
      <c r="X72" s="154" t="s">
        <v>214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215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54</v>
      </c>
      <c r="B73" s="169" t="s">
        <v>600</v>
      </c>
      <c r="C73" s="175" t="s">
        <v>601</v>
      </c>
      <c r="D73" s="170" t="s">
        <v>211</v>
      </c>
      <c r="E73" s="171">
        <v>218.79669999999999</v>
      </c>
      <c r="F73" s="172"/>
      <c r="G73" s="172">
        <f t="shared" si="21"/>
        <v>0</v>
      </c>
      <c r="H73" s="172">
        <v>2271.04</v>
      </c>
      <c r="I73" s="172">
        <f t="shared" si="22"/>
        <v>496896.06</v>
      </c>
      <c r="J73" s="172">
        <v>1043.96</v>
      </c>
      <c r="K73" s="172">
        <f t="shared" si="23"/>
        <v>228415</v>
      </c>
      <c r="L73" s="172">
        <v>21</v>
      </c>
      <c r="M73" s="172">
        <f t="shared" si="24"/>
        <v>0</v>
      </c>
      <c r="N73" s="172">
        <v>2.5249999999999999</v>
      </c>
      <c r="O73" s="172">
        <f t="shared" si="25"/>
        <v>552.46</v>
      </c>
      <c r="P73" s="172">
        <v>0</v>
      </c>
      <c r="Q73" s="173">
        <f t="shared" si="26"/>
        <v>0</v>
      </c>
      <c r="R73" s="154"/>
      <c r="S73" s="154" t="s">
        <v>212</v>
      </c>
      <c r="T73" s="154" t="s">
        <v>213</v>
      </c>
      <c r="U73" s="154">
        <v>2.58</v>
      </c>
      <c r="V73" s="154">
        <f t="shared" si="27"/>
        <v>564.5</v>
      </c>
      <c r="W73" s="154"/>
      <c r="X73" s="154" t="s">
        <v>214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215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55</v>
      </c>
      <c r="B74" s="169" t="s">
        <v>602</v>
      </c>
      <c r="C74" s="175" t="s">
        <v>603</v>
      </c>
      <c r="D74" s="170" t="s">
        <v>211</v>
      </c>
      <c r="E74" s="171">
        <v>97.3</v>
      </c>
      <c r="F74" s="172"/>
      <c r="G74" s="172">
        <f t="shared" si="21"/>
        <v>0</v>
      </c>
      <c r="H74" s="172">
        <v>639.85</v>
      </c>
      <c r="I74" s="172">
        <f t="shared" si="22"/>
        <v>62257.41</v>
      </c>
      <c r="J74" s="172">
        <v>727.15</v>
      </c>
      <c r="K74" s="172">
        <f t="shared" si="23"/>
        <v>70751.7</v>
      </c>
      <c r="L74" s="172">
        <v>21</v>
      </c>
      <c r="M74" s="172">
        <f t="shared" si="24"/>
        <v>0</v>
      </c>
      <c r="N74" s="172">
        <v>1.837</v>
      </c>
      <c r="O74" s="172">
        <f t="shared" si="25"/>
        <v>178.74</v>
      </c>
      <c r="P74" s="172">
        <v>0</v>
      </c>
      <c r="Q74" s="173">
        <f t="shared" si="26"/>
        <v>0</v>
      </c>
      <c r="R74" s="154"/>
      <c r="S74" s="154" t="s">
        <v>212</v>
      </c>
      <c r="T74" s="154" t="s">
        <v>213</v>
      </c>
      <c r="U74" s="154">
        <v>1.8360000000000001</v>
      </c>
      <c r="V74" s="154">
        <f t="shared" si="27"/>
        <v>178.64</v>
      </c>
      <c r="W74" s="154"/>
      <c r="X74" s="154" t="s">
        <v>214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215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68">
        <v>56</v>
      </c>
      <c r="B75" s="169" t="s">
        <v>604</v>
      </c>
      <c r="C75" s="175" t="s">
        <v>605</v>
      </c>
      <c r="D75" s="170" t="s">
        <v>247</v>
      </c>
      <c r="E75" s="171">
        <v>37</v>
      </c>
      <c r="F75" s="172"/>
      <c r="G75" s="172">
        <f t="shared" si="21"/>
        <v>0</v>
      </c>
      <c r="H75" s="172">
        <v>119.13</v>
      </c>
      <c r="I75" s="172">
        <f t="shared" si="22"/>
        <v>4407.8100000000004</v>
      </c>
      <c r="J75" s="172">
        <v>206.87</v>
      </c>
      <c r="K75" s="172">
        <f t="shared" si="23"/>
        <v>7654.19</v>
      </c>
      <c r="L75" s="172">
        <v>21</v>
      </c>
      <c r="M75" s="172">
        <f t="shared" si="24"/>
        <v>0</v>
      </c>
      <c r="N75" s="172">
        <v>0.11799999999999999</v>
      </c>
      <c r="O75" s="172">
        <f t="shared" si="25"/>
        <v>4.37</v>
      </c>
      <c r="P75" s="172">
        <v>0</v>
      </c>
      <c r="Q75" s="173">
        <f t="shared" si="26"/>
        <v>0</v>
      </c>
      <c r="R75" s="154"/>
      <c r="S75" s="154" t="s">
        <v>212</v>
      </c>
      <c r="T75" s="154" t="s">
        <v>213</v>
      </c>
      <c r="U75" s="154">
        <v>0.443</v>
      </c>
      <c r="V75" s="154">
        <f t="shared" si="27"/>
        <v>16.39</v>
      </c>
      <c r="W75" s="154"/>
      <c r="X75" s="154" t="s">
        <v>214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215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57</v>
      </c>
      <c r="B76" s="169" t="s">
        <v>606</v>
      </c>
      <c r="C76" s="175" t="s">
        <v>607</v>
      </c>
      <c r="D76" s="170" t="s">
        <v>247</v>
      </c>
      <c r="E76" s="171">
        <v>105.48</v>
      </c>
      <c r="F76" s="172"/>
      <c r="G76" s="172">
        <f t="shared" si="21"/>
        <v>0</v>
      </c>
      <c r="H76" s="172">
        <v>0</v>
      </c>
      <c r="I76" s="172">
        <f t="shared" si="22"/>
        <v>0</v>
      </c>
      <c r="J76" s="172">
        <v>165</v>
      </c>
      <c r="K76" s="172">
        <f t="shared" si="23"/>
        <v>17404.2</v>
      </c>
      <c r="L76" s="172">
        <v>21</v>
      </c>
      <c r="M76" s="172">
        <f t="shared" si="24"/>
        <v>0</v>
      </c>
      <c r="N76" s="172">
        <v>5.0000000000000001E-4</v>
      </c>
      <c r="O76" s="172">
        <f t="shared" si="25"/>
        <v>0.05</v>
      </c>
      <c r="P76" s="172">
        <v>0</v>
      </c>
      <c r="Q76" s="173">
        <f t="shared" si="26"/>
        <v>0</v>
      </c>
      <c r="R76" s="154"/>
      <c r="S76" s="154" t="s">
        <v>231</v>
      </c>
      <c r="T76" s="154" t="s">
        <v>540</v>
      </c>
      <c r="U76" s="154">
        <v>0.2</v>
      </c>
      <c r="V76" s="154">
        <f t="shared" si="27"/>
        <v>21.1</v>
      </c>
      <c r="W76" s="154"/>
      <c r="X76" s="154" t="s">
        <v>214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215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56" t="s">
        <v>207</v>
      </c>
      <c r="B77" s="157" t="s">
        <v>124</v>
      </c>
      <c r="C77" s="174" t="s">
        <v>125</v>
      </c>
      <c r="D77" s="158"/>
      <c r="E77" s="159"/>
      <c r="F77" s="160"/>
      <c r="G77" s="160">
        <f>SUMIF(AG78:AG92,"&lt;&gt;NOR",G78:G92)</f>
        <v>0</v>
      </c>
      <c r="H77" s="160"/>
      <c r="I77" s="160">
        <f>SUM(I78:I92)</f>
        <v>2931610.0300000003</v>
      </c>
      <c r="J77" s="160"/>
      <c r="K77" s="160">
        <f>SUM(K78:K92)</f>
        <v>2556002.79</v>
      </c>
      <c r="L77" s="160"/>
      <c r="M77" s="160">
        <f>SUM(M78:M92)</f>
        <v>0</v>
      </c>
      <c r="N77" s="160"/>
      <c r="O77" s="160">
        <f>SUM(O78:O92)</f>
        <v>1325.39</v>
      </c>
      <c r="P77" s="160"/>
      <c r="Q77" s="161">
        <f>SUM(Q78:Q92)</f>
        <v>0</v>
      </c>
      <c r="R77" s="155"/>
      <c r="S77" s="155"/>
      <c r="T77" s="155"/>
      <c r="U77" s="155"/>
      <c r="V77" s="155">
        <f>SUM(V78:V92)</f>
        <v>2265.4899999999998</v>
      </c>
      <c r="W77" s="155"/>
      <c r="X77" s="155"/>
      <c r="AG77" t="s">
        <v>208</v>
      </c>
    </row>
    <row r="78" spans="1:60" outlineLevel="1" x14ac:dyDescent="0.2">
      <c r="A78" s="168">
        <v>58</v>
      </c>
      <c r="B78" s="169" t="s">
        <v>608</v>
      </c>
      <c r="C78" s="175" t="s">
        <v>609</v>
      </c>
      <c r="D78" s="170" t="s">
        <v>235</v>
      </c>
      <c r="E78" s="171">
        <v>585</v>
      </c>
      <c r="F78" s="172"/>
      <c r="G78" s="172">
        <f t="shared" ref="G78:G92" si="28">ROUND(E78*F78,2)</f>
        <v>0</v>
      </c>
      <c r="H78" s="172">
        <v>0</v>
      </c>
      <c r="I78" s="172">
        <f t="shared" ref="I78:I92" si="29">ROUND(E78*H78,2)</f>
        <v>0</v>
      </c>
      <c r="J78" s="172">
        <v>80</v>
      </c>
      <c r="K78" s="172">
        <f t="shared" ref="K78:K92" si="30">ROUND(E78*J78,2)</f>
        <v>46800</v>
      </c>
      <c r="L78" s="172">
        <v>21</v>
      </c>
      <c r="M78" s="172">
        <f t="shared" ref="M78:M92" si="31">G78*(1+L78/100)</f>
        <v>0</v>
      </c>
      <c r="N78" s="172">
        <v>0</v>
      </c>
      <c r="O78" s="172">
        <f t="shared" ref="O78:O92" si="32">ROUND(E78*N78,2)</f>
        <v>0</v>
      </c>
      <c r="P78" s="172">
        <v>0</v>
      </c>
      <c r="Q78" s="173">
        <f t="shared" ref="Q78:Q92" si="33">ROUND(E78*P78,2)</f>
        <v>0</v>
      </c>
      <c r="R78" s="154"/>
      <c r="S78" s="154" t="s">
        <v>231</v>
      </c>
      <c r="T78" s="154" t="s">
        <v>610</v>
      </c>
      <c r="U78" s="154">
        <v>0.15</v>
      </c>
      <c r="V78" s="154">
        <f t="shared" ref="V78:V92" si="34">ROUND(E78*U78,2)</f>
        <v>87.75</v>
      </c>
      <c r="W78" s="154"/>
      <c r="X78" s="154" t="s">
        <v>214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215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59</v>
      </c>
      <c r="B79" s="169" t="s">
        <v>611</v>
      </c>
      <c r="C79" s="175" t="s">
        <v>612</v>
      </c>
      <c r="D79" s="170" t="s">
        <v>267</v>
      </c>
      <c r="E79" s="171">
        <v>98</v>
      </c>
      <c r="F79" s="172"/>
      <c r="G79" s="172">
        <f t="shared" si="28"/>
        <v>0</v>
      </c>
      <c r="H79" s="172">
        <v>0</v>
      </c>
      <c r="I79" s="172">
        <f t="shared" si="29"/>
        <v>0</v>
      </c>
      <c r="J79" s="172">
        <v>310</v>
      </c>
      <c r="K79" s="172">
        <f t="shared" si="30"/>
        <v>30380</v>
      </c>
      <c r="L79" s="172">
        <v>21</v>
      </c>
      <c r="M79" s="172">
        <f t="shared" si="31"/>
        <v>0</v>
      </c>
      <c r="N79" s="172">
        <v>0</v>
      </c>
      <c r="O79" s="172">
        <f t="shared" si="32"/>
        <v>0</v>
      </c>
      <c r="P79" s="172">
        <v>0</v>
      </c>
      <c r="Q79" s="173">
        <f t="shared" si="33"/>
        <v>0</v>
      </c>
      <c r="R79" s="154"/>
      <c r="S79" s="154" t="s">
        <v>231</v>
      </c>
      <c r="T79" s="154" t="s">
        <v>566</v>
      </c>
      <c r="U79" s="154">
        <v>0</v>
      </c>
      <c r="V79" s="154">
        <f t="shared" si="34"/>
        <v>0</v>
      </c>
      <c r="W79" s="154"/>
      <c r="X79" s="154" t="s">
        <v>214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215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60</v>
      </c>
      <c r="B80" s="169" t="s">
        <v>613</v>
      </c>
      <c r="C80" s="175" t="s">
        <v>614</v>
      </c>
      <c r="D80" s="170" t="s">
        <v>211</v>
      </c>
      <c r="E80" s="171">
        <v>486.5</v>
      </c>
      <c r="F80" s="172"/>
      <c r="G80" s="172">
        <f t="shared" si="28"/>
        <v>0</v>
      </c>
      <c r="H80" s="172">
        <v>2626.27</v>
      </c>
      <c r="I80" s="172">
        <f t="shared" si="29"/>
        <v>1277680.3600000001</v>
      </c>
      <c r="J80" s="172">
        <v>933.73</v>
      </c>
      <c r="K80" s="172">
        <f t="shared" si="30"/>
        <v>454259.65</v>
      </c>
      <c r="L80" s="172">
        <v>21</v>
      </c>
      <c r="M80" s="172">
        <f t="shared" si="31"/>
        <v>0</v>
      </c>
      <c r="N80" s="172">
        <v>2.5249999999999999</v>
      </c>
      <c r="O80" s="172">
        <f t="shared" si="32"/>
        <v>1228.4100000000001</v>
      </c>
      <c r="P80" s="172">
        <v>0</v>
      </c>
      <c r="Q80" s="173">
        <f t="shared" si="33"/>
        <v>0</v>
      </c>
      <c r="R80" s="154"/>
      <c r="S80" s="154" t="s">
        <v>212</v>
      </c>
      <c r="T80" s="154" t="s">
        <v>213</v>
      </c>
      <c r="U80" s="154">
        <v>2.3170000000000002</v>
      </c>
      <c r="V80" s="154">
        <f t="shared" si="34"/>
        <v>1127.22</v>
      </c>
      <c r="W80" s="154"/>
      <c r="X80" s="154" t="s">
        <v>214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215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61</v>
      </c>
      <c r="B81" s="169" t="s">
        <v>615</v>
      </c>
      <c r="C81" s="175" t="s">
        <v>616</v>
      </c>
      <c r="D81" s="170" t="s">
        <v>235</v>
      </c>
      <c r="E81" s="171">
        <v>585</v>
      </c>
      <c r="F81" s="172"/>
      <c r="G81" s="172">
        <f t="shared" si="28"/>
        <v>0</v>
      </c>
      <c r="H81" s="172">
        <v>104.53</v>
      </c>
      <c r="I81" s="172">
        <f t="shared" si="29"/>
        <v>61150.05</v>
      </c>
      <c r="J81" s="172">
        <v>56.47</v>
      </c>
      <c r="K81" s="172">
        <f t="shared" si="30"/>
        <v>33034.949999999997</v>
      </c>
      <c r="L81" s="172">
        <v>21</v>
      </c>
      <c r="M81" s="172">
        <f t="shared" si="31"/>
        <v>0</v>
      </c>
      <c r="N81" s="172">
        <v>0</v>
      </c>
      <c r="O81" s="172">
        <f t="shared" si="32"/>
        <v>0</v>
      </c>
      <c r="P81" s="172">
        <v>0</v>
      </c>
      <c r="Q81" s="173">
        <f t="shared" si="33"/>
        <v>0</v>
      </c>
      <c r="R81" s="154"/>
      <c r="S81" s="154" t="s">
        <v>212</v>
      </c>
      <c r="T81" s="154" t="s">
        <v>213</v>
      </c>
      <c r="U81" s="154">
        <v>7.2999999999999995E-2</v>
      </c>
      <c r="V81" s="154">
        <f t="shared" si="34"/>
        <v>42.71</v>
      </c>
      <c r="W81" s="154"/>
      <c r="X81" s="154" t="s">
        <v>214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215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62</v>
      </c>
      <c r="B82" s="169" t="s">
        <v>617</v>
      </c>
      <c r="C82" s="175" t="s">
        <v>618</v>
      </c>
      <c r="D82" s="170" t="s">
        <v>211</v>
      </c>
      <c r="E82" s="171">
        <v>16.559999999999999</v>
      </c>
      <c r="F82" s="172"/>
      <c r="G82" s="172">
        <f t="shared" si="28"/>
        <v>0</v>
      </c>
      <c r="H82" s="172">
        <v>0</v>
      </c>
      <c r="I82" s="172">
        <f t="shared" si="29"/>
        <v>0</v>
      </c>
      <c r="J82" s="172">
        <v>195.5</v>
      </c>
      <c r="K82" s="172">
        <f t="shared" si="30"/>
        <v>3237.48</v>
      </c>
      <c r="L82" s="172">
        <v>21</v>
      </c>
      <c r="M82" s="172">
        <f t="shared" si="31"/>
        <v>0</v>
      </c>
      <c r="N82" s="172">
        <v>0</v>
      </c>
      <c r="O82" s="172">
        <f t="shared" si="32"/>
        <v>0</v>
      </c>
      <c r="P82" s="172">
        <v>0</v>
      </c>
      <c r="Q82" s="173">
        <f t="shared" si="33"/>
        <v>0</v>
      </c>
      <c r="R82" s="154"/>
      <c r="S82" s="154" t="s">
        <v>212</v>
      </c>
      <c r="T82" s="154" t="s">
        <v>213</v>
      </c>
      <c r="U82" s="154">
        <v>0.41</v>
      </c>
      <c r="V82" s="154">
        <f t="shared" si="34"/>
        <v>6.79</v>
      </c>
      <c r="W82" s="154"/>
      <c r="X82" s="154" t="s">
        <v>214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215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63</v>
      </c>
      <c r="B83" s="169" t="s">
        <v>619</v>
      </c>
      <c r="C83" s="175" t="s">
        <v>620</v>
      </c>
      <c r="D83" s="170" t="s">
        <v>211</v>
      </c>
      <c r="E83" s="171">
        <v>973</v>
      </c>
      <c r="F83" s="172"/>
      <c r="G83" s="172">
        <f t="shared" si="28"/>
        <v>0</v>
      </c>
      <c r="H83" s="172">
        <v>0</v>
      </c>
      <c r="I83" s="172">
        <f t="shared" si="29"/>
        <v>0</v>
      </c>
      <c r="J83" s="172">
        <v>97.7</v>
      </c>
      <c r="K83" s="172">
        <f t="shared" si="30"/>
        <v>95062.1</v>
      </c>
      <c r="L83" s="172">
        <v>21</v>
      </c>
      <c r="M83" s="172">
        <f t="shared" si="31"/>
        <v>0</v>
      </c>
      <c r="N83" s="172">
        <v>0</v>
      </c>
      <c r="O83" s="172">
        <f t="shared" si="32"/>
        <v>0</v>
      </c>
      <c r="P83" s="172">
        <v>0</v>
      </c>
      <c r="Q83" s="173">
        <f t="shared" si="33"/>
        <v>0</v>
      </c>
      <c r="R83" s="154"/>
      <c r="S83" s="154" t="s">
        <v>212</v>
      </c>
      <c r="T83" s="154" t="s">
        <v>213</v>
      </c>
      <c r="U83" s="154">
        <v>0.20499999999999999</v>
      </c>
      <c r="V83" s="154">
        <f t="shared" si="34"/>
        <v>199.47</v>
      </c>
      <c r="W83" s="154"/>
      <c r="X83" s="154" t="s">
        <v>214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215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68">
        <v>64</v>
      </c>
      <c r="B84" s="169" t="s">
        <v>621</v>
      </c>
      <c r="C84" s="175" t="s">
        <v>622</v>
      </c>
      <c r="D84" s="170" t="s">
        <v>211</v>
      </c>
      <c r="E84" s="171">
        <v>16.559999999999999</v>
      </c>
      <c r="F84" s="172"/>
      <c r="G84" s="172">
        <f t="shared" si="28"/>
        <v>0</v>
      </c>
      <c r="H84" s="172">
        <v>3071.04</v>
      </c>
      <c r="I84" s="172">
        <f t="shared" si="29"/>
        <v>50856.42</v>
      </c>
      <c r="J84" s="172">
        <v>1043.96</v>
      </c>
      <c r="K84" s="172">
        <f t="shared" si="30"/>
        <v>17287.98</v>
      </c>
      <c r="L84" s="172">
        <v>21</v>
      </c>
      <c r="M84" s="172">
        <f t="shared" si="31"/>
        <v>0</v>
      </c>
      <c r="N84" s="172">
        <v>2.5449999999999999</v>
      </c>
      <c r="O84" s="172">
        <f t="shared" si="32"/>
        <v>42.15</v>
      </c>
      <c r="P84" s="172">
        <v>0</v>
      </c>
      <c r="Q84" s="173">
        <f t="shared" si="33"/>
        <v>0</v>
      </c>
      <c r="R84" s="154"/>
      <c r="S84" s="154" t="s">
        <v>212</v>
      </c>
      <c r="T84" s="154" t="s">
        <v>213</v>
      </c>
      <c r="U84" s="154">
        <v>2.58</v>
      </c>
      <c r="V84" s="154">
        <f t="shared" si="34"/>
        <v>42.72</v>
      </c>
      <c r="W84" s="154"/>
      <c r="X84" s="154" t="s">
        <v>214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215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68">
        <v>65</v>
      </c>
      <c r="B85" s="169" t="s">
        <v>623</v>
      </c>
      <c r="C85" s="175" t="s">
        <v>624</v>
      </c>
      <c r="D85" s="170" t="s">
        <v>252</v>
      </c>
      <c r="E85" s="171">
        <v>0.85697999999999996</v>
      </c>
      <c r="F85" s="172"/>
      <c r="G85" s="172">
        <f t="shared" si="28"/>
        <v>0</v>
      </c>
      <c r="H85" s="172">
        <v>28857.87</v>
      </c>
      <c r="I85" s="172">
        <f t="shared" si="29"/>
        <v>24730.62</v>
      </c>
      <c r="J85" s="172">
        <v>7192.13</v>
      </c>
      <c r="K85" s="172">
        <f t="shared" si="30"/>
        <v>6163.51</v>
      </c>
      <c r="L85" s="172">
        <v>21</v>
      </c>
      <c r="M85" s="172">
        <f t="shared" si="31"/>
        <v>0</v>
      </c>
      <c r="N85" s="172">
        <v>1.0662499999999999</v>
      </c>
      <c r="O85" s="172">
        <f t="shared" si="32"/>
        <v>0.91</v>
      </c>
      <c r="P85" s="172">
        <v>0</v>
      </c>
      <c r="Q85" s="173">
        <f t="shared" si="33"/>
        <v>0</v>
      </c>
      <c r="R85" s="154"/>
      <c r="S85" s="154" t="s">
        <v>212</v>
      </c>
      <c r="T85" s="154" t="s">
        <v>213</v>
      </c>
      <c r="U85" s="154">
        <v>15.231</v>
      </c>
      <c r="V85" s="154">
        <f t="shared" si="34"/>
        <v>13.05</v>
      </c>
      <c r="W85" s="154"/>
      <c r="X85" s="154" t="s">
        <v>214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215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68">
        <v>66</v>
      </c>
      <c r="B86" s="169" t="s">
        <v>625</v>
      </c>
      <c r="C86" s="175" t="s">
        <v>626</v>
      </c>
      <c r="D86" s="170" t="s">
        <v>252</v>
      </c>
      <c r="E86" s="171">
        <v>48.65</v>
      </c>
      <c r="F86" s="172"/>
      <c r="G86" s="172">
        <f t="shared" si="28"/>
        <v>0</v>
      </c>
      <c r="H86" s="172">
        <v>28857.87</v>
      </c>
      <c r="I86" s="172">
        <f t="shared" si="29"/>
        <v>1403935.38</v>
      </c>
      <c r="J86" s="172">
        <v>7192.13</v>
      </c>
      <c r="K86" s="172">
        <f t="shared" si="30"/>
        <v>349897.12</v>
      </c>
      <c r="L86" s="172">
        <v>21</v>
      </c>
      <c r="M86" s="172">
        <f t="shared" si="31"/>
        <v>0</v>
      </c>
      <c r="N86" s="172">
        <v>1.0662499999999999</v>
      </c>
      <c r="O86" s="172">
        <f t="shared" si="32"/>
        <v>51.87</v>
      </c>
      <c r="P86" s="172">
        <v>0</v>
      </c>
      <c r="Q86" s="173">
        <f t="shared" si="33"/>
        <v>0</v>
      </c>
      <c r="R86" s="154"/>
      <c r="S86" s="154" t="s">
        <v>212</v>
      </c>
      <c r="T86" s="154" t="s">
        <v>213</v>
      </c>
      <c r="U86" s="154">
        <v>15.231</v>
      </c>
      <c r="V86" s="154">
        <f t="shared" si="34"/>
        <v>740.99</v>
      </c>
      <c r="W86" s="154"/>
      <c r="X86" s="154" t="s">
        <v>214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215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68">
        <v>67</v>
      </c>
      <c r="B87" s="169" t="s">
        <v>627</v>
      </c>
      <c r="C87" s="175" t="s">
        <v>628</v>
      </c>
      <c r="D87" s="170" t="s">
        <v>235</v>
      </c>
      <c r="E87" s="171">
        <v>28</v>
      </c>
      <c r="F87" s="172"/>
      <c r="G87" s="172">
        <f t="shared" si="28"/>
        <v>0</v>
      </c>
      <c r="H87" s="172">
        <v>0</v>
      </c>
      <c r="I87" s="172">
        <f t="shared" si="29"/>
        <v>0</v>
      </c>
      <c r="J87" s="172">
        <v>1200</v>
      </c>
      <c r="K87" s="172">
        <f t="shared" si="30"/>
        <v>33600</v>
      </c>
      <c r="L87" s="172">
        <v>21</v>
      </c>
      <c r="M87" s="172">
        <f t="shared" si="31"/>
        <v>0</v>
      </c>
      <c r="N87" s="172">
        <v>0</v>
      </c>
      <c r="O87" s="172">
        <f t="shared" si="32"/>
        <v>0</v>
      </c>
      <c r="P87" s="172">
        <v>0</v>
      </c>
      <c r="Q87" s="173">
        <f t="shared" si="33"/>
        <v>0</v>
      </c>
      <c r="R87" s="154"/>
      <c r="S87" s="154" t="s">
        <v>231</v>
      </c>
      <c r="T87" s="154" t="s">
        <v>629</v>
      </c>
      <c r="U87" s="154">
        <v>0.17100000000000001</v>
      </c>
      <c r="V87" s="154">
        <f t="shared" si="34"/>
        <v>4.79</v>
      </c>
      <c r="W87" s="154"/>
      <c r="X87" s="154" t="s">
        <v>214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215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68">
        <v>68</v>
      </c>
      <c r="B88" s="169" t="s">
        <v>630</v>
      </c>
      <c r="C88" s="175" t="s">
        <v>631</v>
      </c>
      <c r="D88" s="170" t="s">
        <v>247</v>
      </c>
      <c r="E88" s="171">
        <v>521</v>
      </c>
      <c r="F88" s="172"/>
      <c r="G88" s="172">
        <f t="shared" si="28"/>
        <v>0</v>
      </c>
      <c r="H88" s="172">
        <v>0</v>
      </c>
      <c r="I88" s="172">
        <f t="shared" si="29"/>
        <v>0</v>
      </c>
      <c r="J88" s="172">
        <v>890</v>
      </c>
      <c r="K88" s="172">
        <f t="shared" si="30"/>
        <v>463690</v>
      </c>
      <c r="L88" s="172">
        <v>21</v>
      </c>
      <c r="M88" s="172">
        <f t="shared" si="31"/>
        <v>0</v>
      </c>
      <c r="N88" s="172">
        <v>2.0000000000000001E-4</v>
      </c>
      <c r="O88" s="172">
        <f t="shared" si="32"/>
        <v>0.1</v>
      </c>
      <c r="P88" s="172">
        <v>0</v>
      </c>
      <c r="Q88" s="173">
        <f t="shared" si="33"/>
        <v>0</v>
      </c>
      <c r="R88" s="154"/>
      <c r="S88" s="154" t="s">
        <v>231</v>
      </c>
      <c r="T88" s="154" t="s">
        <v>236</v>
      </c>
      <c r="U88" s="154">
        <v>0</v>
      </c>
      <c r="V88" s="154">
        <f t="shared" si="34"/>
        <v>0</v>
      </c>
      <c r="W88" s="154"/>
      <c r="X88" s="154" t="s">
        <v>214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215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168">
        <v>69</v>
      </c>
      <c r="B89" s="169" t="s">
        <v>632</v>
      </c>
      <c r="C89" s="175" t="s">
        <v>633</v>
      </c>
      <c r="D89" s="170" t="s">
        <v>247</v>
      </c>
      <c r="E89" s="171">
        <v>521</v>
      </c>
      <c r="F89" s="172"/>
      <c r="G89" s="172">
        <f t="shared" si="28"/>
        <v>0</v>
      </c>
      <c r="H89" s="172">
        <v>0</v>
      </c>
      <c r="I89" s="172">
        <f t="shared" si="29"/>
        <v>0</v>
      </c>
      <c r="J89" s="172">
        <v>60</v>
      </c>
      <c r="K89" s="172">
        <f t="shared" si="30"/>
        <v>31260</v>
      </c>
      <c r="L89" s="172">
        <v>21</v>
      </c>
      <c r="M89" s="172">
        <f t="shared" si="31"/>
        <v>0</v>
      </c>
      <c r="N89" s="172">
        <v>0</v>
      </c>
      <c r="O89" s="172">
        <f t="shared" si="32"/>
        <v>0</v>
      </c>
      <c r="P89" s="172">
        <v>0</v>
      </c>
      <c r="Q89" s="173">
        <f t="shared" si="33"/>
        <v>0</v>
      </c>
      <c r="R89" s="154"/>
      <c r="S89" s="154" t="s">
        <v>231</v>
      </c>
      <c r="T89" s="154" t="s">
        <v>236</v>
      </c>
      <c r="U89" s="154">
        <v>0</v>
      </c>
      <c r="V89" s="154">
        <f t="shared" si="34"/>
        <v>0</v>
      </c>
      <c r="W89" s="154"/>
      <c r="X89" s="154" t="s">
        <v>214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215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68">
        <v>70</v>
      </c>
      <c r="B90" s="169" t="s">
        <v>634</v>
      </c>
      <c r="C90" s="175" t="s">
        <v>635</v>
      </c>
      <c r="D90" s="170" t="s">
        <v>247</v>
      </c>
      <c r="E90" s="171">
        <v>1631.3</v>
      </c>
      <c r="F90" s="172"/>
      <c r="G90" s="172">
        <f t="shared" si="28"/>
        <v>0</v>
      </c>
      <c r="H90" s="172">
        <v>0</v>
      </c>
      <c r="I90" s="172">
        <f t="shared" si="29"/>
        <v>0</v>
      </c>
      <c r="J90" s="172">
        <v>500</v>
      </c>
      <c r="K90" s="172">
        <f t="shared" si="30"/>
        <v>815650</v>
      </c>
      <c r="L90" s="172">
        <v>21</v>
      </c>
      <c r="M90" s="172">
        <f t="shared" si="31"/>
        <v>0</v>
      </c>
      <c r="N90" s="172">
        <v>0</v>
      </c>
      <c r="O90" s="172">
        <f t="shared" si="32"/>
        <v>0</v>
      </c>
      <c r="P90" s="172">
        <v>0</v>
      </c>
      <c r="Q90" s="173">
        <f t="shared" si="33"/>
        <v>0</v>
      </c>
      <c r="R90" s="154"/>
      <c r="S90" s="154" t="s">
        <v>231</v>
      </c>
      <c r="T90" s="154" t="s">
        <v>236</v>
      </c>
      <c r="U90" s="154">
        <v>0</v>
      </c>
      <c r="V90" s="154">
        <f t="shared" si="34"/>
        <v>0</v>
      </c>
      <c r="W90" s="154"/>
      <c r="X90" s="154" t="s">
        <v>214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215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68">
        <v>71</v>
      </c>
      <c r="B91" s="169" t="s">
        <v>636</v>
      </c>
      <c r="C91" s="175" t="s">
        <v>637</v>
      </c>
      <c r="D91" s="170" t="s">
        <v>247</v>
      </c>
      <c r="E91" s="171">
        <v>1464</v>
      </c>
      <c r="F91" s="172"/>
      <c r="G91" s="172">
        <f t="shared" si="28"/>
        <v>0</v>
      </c>
      <c r="H91" s="172">
        <v>0</v>
      </c>
      <c r="I91" s="172">
        <f t="shared" si="29"/>
        <v>0</v>
      </c>
      <c r="J91" s="172">
        <v>120</v>
      </c>
      <c r="K91" s="172">
        <f t="shared" si="30"/>
        <v>175680</v>
      </c>
      <c r="L91" s="172">
        <v>21</v>
      </c>
      <c r="M91" s="172">
        <f t="shared" si="31"/>
        <v>0</v>
      </c>
      <c r="N91" s="172">
        <v>0</v>
      </c>
      <c r="O91" s="172">
        <f t="shared" si="32"/>
        <v>0</v>
      </c>
      <c r="P91" s="172">
        <v>0</v>
      </c>
      <c r="Q91" s="173">
        <f t="shared" si="33"/>
        <v>0</v>
      </c>
      <c r="R91" s="154"/>
      <c r="S91" s="154" t="s">
        <v>231</v>
      </c>
      <c r="T91" s="154" t="s">
        <v>236</v>
      </c>
      <c r="U91" s="154">
        <v>0</v>
      </c>
      <c r="V91" s="154">
        <f t="shared" si="34"/>
        <v>0</v>
      </c>
      <c r="W91" s="154"/>
      <c r="X91" s="154" t="s">
        <v>214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215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68">
        <v>72</v>
      </c>
      <c r="B92" s="169" t="s">
        <v>638</v>
      </c>
      <c r="C92" s="175" t="s">
        <v>639</v>
      </c>
      <c r="D92" s="170" t="s">
        <v>235</v>
      </c>
      <c r="E92" s="171">
        <v>3892</v>
      </c>
      <c r="F92" s="172"/>
      <c r="G92" s="172">
        <f t="shared" si="28"/>
        <v>0</v>
      </c>
      <c r="H92" s="172">
        <v>29.1</v>
      </c>
      <c r="I92" s="172">
        <f t="shared" si="29"/>
        <v>113257.2</v>
      </c>
      <c r="J92" s="172">
        <v>0</v>
      </c>
      <c r="K92" s="172">
        <f t="shared" si="30"/>
        <v>0</v>
      </c>
      <c r="L92" s="172">
        <v>21</v>
      </c>
      <c r="M92" s="172">
        <f t="shared" si="31"/>
        <v>0</v>
      </c>
      <c r="N92" s="172">
        <v>5.0000000000000001E-4</v>
      </c>
      <c r="O92" s="172">
        <f t="shared" si="32"/>
        <v>1.95</v>
      </c>
      <c r="P92" s="172">
        <v>0</v>
      </c>
      <c r="Q92" s="173">
        <f t="shared" si="33"/>
        <v>0</v>
      </c>
      <c r="R92" s="154"/>
      <c r="S92" s="154" t="s">
        <v>231</v>
      </c>
      <c r="T92" s="154" t="s">
        <v>543</v>
      </c>
      <c r="U92" s="154">
        <v>0</v>
      </c>
      <c r="V92" s="154">
        <f t="shared" si="34"/>
        <v>0</v>
      </c>
      <c r="W92" s="154"/>
      <c r="X92" s="154" t="s">
        <v>272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273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156" t="s">
        <v>207</v>
      </c>
      <c r="B93" s="157" t="s">
        <v>126</v>
      </c>
      <c r="C93" s="174" t="s">
        <v>127</v>
      </c>
      <c r="D93" s="158"/>
      <c r="E93" s="159"/>
      <c r="F93" s="160"/>
      <c r="G93" s="160">
        <f>SUMIF(AG94:AG97,"&lt;&gt;NOR",G94:G97)</f>
        <v>0</v>
      </c>
      <c r="H93" s="160"/>
      <c r="I93" s="160">
        <f>SUM(I94:I97)</f>
        <v>13611.59</v>
      </c>
      <c r="J93" s="160"/>
      <c r="K93" s="160">
        <f>SUM(K94:K97)</f>
        <v>72062.41</v>
      </c>
      <c r="L93" s="160"/>
      <c r="M93" s="160">
        <f>SUM(M94:M97)</f>
        <v>0</v>
      </c>
      <c r="N93" s="160"/>
      <c r="O93" s="160">
        <f>SUM(O94:O97)</f>
        <v>6.41</v>
      </c>
      <c r="P93" s="160"/>
      <c r="Q93" s="161">
        <f>SUM(Q94:Q97)</f>
        <v>0</v>
      </c>
      <c r="R93" s="155"/>
      <c r="S93" s="155"/>
      <c r="T93" s="155"/>
      <c r="U93" s="155"/>
      <c r="V93" s="155">
        <f>SUM(V94:V97)</f>
        <v>138.30000000000001</v>
      </c>
      <c r="W93" s="155"/>
      <c r="X93" s="155"/>
      <c r="AG93" t="s">
        <v>208</v>
      </c>
    </row>
    <row r="94" spans="1:60" outlineLevel="1" x14ac:dyDescent="0.2">
      <c r="A94" s="168">
        <v>73</v>
      </c>
      <c r="B94" s="169" t="s">
        <v>640</v>
      </c>
      <c r="C94" s="175" t="s">
        <v>641</v>
      </c>
      <c r="D94" s="170" t="s">
        <v>267</v>
      </c>
      <c r="E94" s="171">
        <v>14</v>
      </c>
      <c r="F94" s="172"/>
      <c r="G94" s="172">
        <f>ROUND(E94*F94,2)</f>
        <v>0</v>
      </c>
      <c r="H94" s="172">
        <v>18.54</v>
      </c>
      <c r="I94" s="172">
        <f>ROUND(E94*H94,2)</f>
        <v>259.56</v>
      </c>
      <c r="J94" s="172">
        <v>883.46</v>
      </c>
      <c r="K94" s="172">
        <f>ROUND(E94*J94,2)</f>
        <v>12368.44</v>
      </c>
      <c r="L94" s="172">
        <v>21</v>
      </c>
      <c r="M94" s="172">
        <f>G94*(1+L94/100)</f>
        <v>0</v>
      </c>
      <c r="N94" s="172">
        <v>1.8970000000000001E-2</v>
      </c>
      <c r="O94" s="172">
        <f>ROUND(E94*N94,2)</f>
        <v>0.27</v>
      </c>
      <c r="P94" s="172">
        <v>0</v>
      </c>
      <c r="Q94" s="173">
        <f>ROUND(E94*P94,2)</f>
        <v>0</v>
      </c>
      <c r="R94" s="154"/>
      <c r="S94" s="154" t="s">
        <v>212</v>
      </c>
      <c r="T94" s="154" t="s">
        <v>213</v>
      </c>
      <c r="U94" s="154">
        <v>1.86</v>
      </c>
      <c r="V94" s="154">
        <f>ROUND(E94*U94,2)</f>
        <v>26.04</v>
      </c>
      <c r="W94" s="154"/>
      <c r="X94" s="154" t="s">
        <v>214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215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68">
        <v>74</v>
      </c>
      <c r="B95" s="169" t="s">
        <v>642</v>
      </c>
      <c r="C95" s="175" t="s">
        <v>643</v>
      </c>
      <c r="D95" s="170" t="s">
        <v>267</v>
      </c>
      <c r="E95" s="171">
        <v>1</v>
      </c>
      <c r="F95" s="172"/>
      <c r="G95" s="172">
        <f>ROUND(E95*F95,2)</f>
        <v>0</v>
      </c>
      <c r="H95" s="172">
        <v>34.47</v>
      </c>
      <c r="I95" s="172">
        <f>ROUND(E95*H95,2)</f>
        <v>34.47</v>
      </c>
      <c r="J95" s="172">
        <v>1031.53</v>
      </c>
      <c r="K95" s="172">
        <f>ROUND(E95*J95,2)</f>
        <v>1031.53</v>
      </c>
      <c r="L95" s="172">
        <v>21</v>
      </c>
      <c r="M95" s="172">
        <f>G95*(1+L95/100)</f>
        <v>0</v>
      </c>
      <c r="N95" s="172">
        <v>3.7719999999999997E-2</v>
      </c>
      <c r="O95" s="172">
        <f>ROUND(E95*N95,2)</f>
        <v>0.04</v>
      </c>
      <c r="P95" s="172">
        <v>0</v>
      </c>
      <c r="Q95" s="173">
        <f>ROUND(E95*P95,2)</f>
        <v>0</v>
      </c>
      <c r="R95" s="154"/>
      <c r="S95" s="154" t="s">
        <v>212</v>
      </c>
      <c r="T95" s="154" t="s">
        <v>213</v>
      </c>
      <c r="U95" s="154">
        <v>2.17</v>
      </c>
      <c r="V95" s="154">
        <f>ROUND(E95*U95,2)</f>
        <v>2.17</v>
      </c>
      <c r="W95" s="154"/>
      <c r="X95" s="154" t="s">
        <v>214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215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68">
        <v>75</v>
      </c>
      <c r="B96" s="169" t="s">
        <v>644</v>
      </c>
      <c r="C96" s="175" t="s">
        <v>645</v>
      </c>
      <c r="D96" s="170" t="s">
        <v>267</v>
      </c>
      <c r="E96" s="171">
        <v>5</v>
      </c>
      <c r="F96" s="172"/>
      <c r="G96" s="172">
        <f>ROUND(E96*F96,2)</f>
        <v>0</v>
      </c>
      <c r="H96" s="172">
        <v>1096.6600000000001</v>
      </c>
      <c r="I96" s="172">
        <f>ROUND(E96*H96,2)</f>
        <v>5483.3</v>
      </c>
      <c r="J96" s="172">
        <v>4683.34</v>
      </c>
      <c r="K96" s="172">
        <f>ROUND(E96*J96,2)</f>
        <v>23416.7</v>
      </c>
      <c r="L96" s="172">
        <v>21</v>
      </c>
      <c r="M96" s="172">
        <f>G96*(1+L96/100)</f>
        <v>0</v>
      </c>
      <c r="N96" s="172">
        <v>0.49075000000000002</v>
      </c>
      <c r="O96" s="172">
        <f>ROUND(E96*N96,2)</f>
        <v>2.4500000000000002</v>
      </c>
      <c r="P96" s="172">
        <v>0</v>
      </c>
      <c r="Q96" s="173">
        <f>ROUND(E96*P96,2)</f>
        <v>0</v>
      </c>
      <c r="R96" s="154"/>
      <c r="S96" s="154" t="s">
        <v>212</v>
      </c>
      <c r="T96" s="154" t="s">
        <v>213</v>
      </c>
      <c r="U96" s="154">
        <v>8.82</v>
      </c>
      <c r="V96" s="154">
        <f>ROUND(E96*U96,2)</f>
        <v>44.1</v>
      </c>
      <c r="W96" s="154"/>
      <c r="X96" s="154" t="s">
        <v>214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215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68">
        <v>76</v>
      </c>
      <c r="B97" s="169" t="s">
        <v>646</v>
      </c>
      <c r="C97" s="175" t="s">
        <v>647</v>
      </c>
      <c r="D97" s="170" t="s">
        <v>267</v>
      </c>
      <c r="E97" s="171">
        <v>6</v>
      </c>
      <c r="F97" s="172"/>
      <c r="G97" s="172">
        <f>ROUND(E97*F97,2)</f>
        <v>0</v>
      </c>
      <c r="H97" s="172">
        <v>1305.71</v>
      </c>
      <c r="I97" s="172">
        <f>ROUND(E97*H97,2)</f>
        <v>7834.26</v>
      </c>
      <c r="J97" s="172">
        <v>5874.29</v>
      </c>
      <c r="K97" s="172">
        <f>ROUND(E97*J97,2)</f>
        <v>35245.74</v>
      </c>
      <c r="L97" s="172">
        <v>21</v>
      </c>
      <c r="M97" s="172">
        <f>G97*(1+L97/100)</f>
        <v>0</v>
      </c>
      <c r="N97" s="172">
        <v>0.60863999999999996</v>
      </c>
      <c r="O97" s="172">
        <f>ROUND(E97*N97,2)</f>
        <v>3.65</v>
      </c>
      <c r="P97" s="172">
        <v>0</v>
      </c>
      <c r="Q97" s="173">
        <f>ROUND(E97*P97,2)</f>
        <v>0</v>
      </c>
      <c r="R97" s="154"/>
      <c r="S97" s="154" t="s">
        <v>212</v>
      </c>
      <c r="T97" s="154" t="s">
        <v>213</v>
      </c>
      <c r="U97" s="154">
        <v>10.999000000000001</v>
      </c>
      <c r="V97" s="154">
        <f>ROUND(E97*U97,2)</f>
        <v>65.989999999999995</v>
      </c>
      <c r="W97" s="154"/>
      <c r="X97" s="154" t="s">
        <v>214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215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56" t="s">
        <v>207</v>
      </c>
      <c r="B98" s="157" t="s">
        <v>128</v>
      </c>
      <c r="C98" s="174" t="s">
        <v>129</v>
      </c>
      <c r="D98" s="158"/>
      <c r="E98" s="159"/>
      <c r="F98" s="160"/>
      <c r="G98" s="160">
        <f>SUMIF(AG99:AG100,"&lt;&gt;NOR",G99:G100)</f>
        <v>0</v>
      </c>
      <c r="H98" s="160"/>
      <c r="I98" s="160">
        <f>SUM(I99:I100)</f>
        <v>0</v>
      </c>
      <c r="J98" s="160"/>
      <c r="K98" s="160">
        <f>SUM(K99:K100)</f>
        <v>16450</v>
      </c>
      <c r="L98" s="160"/>
      <c r="M98" s="160">
        <f>SUM(M99:M100)</f>
        <v>0</v>
      </c>
      <c r="N98" s="160"/>
      <c r="O98" s="160">
        <f>SUM(O99:O100)</f>
        <v>0.41</v>
      </c>
      <c r="P98" s="160"/>
      <c r="Q98" s="161">
        <f>SUM(Q99:Q100)</f>
        <v>0</v>
      </c>
      <c r="R98" s="155"/>
      <c r="S98" s="155"/>
      <c r="T98" s="155"/>
      <c r="U98" s="155"/>
      <c r="V98" s="155">
        <f>SUM(V99:V100)</f>
        <v>0</v>
      </c>
      <c r="W98" s="155"/>
      <c r="X98" s="155"/>
      <c r="AG98" t="s">
        <v>208</v>
      </c>
    </row>
    <row r="99" spans="1:60" outlineLevel="1" x14ac:dyDescent="0.2">
      <c r="A99" s="168">
        <v>77</v>
      </c>
      <c r="B99" s="169" t="s">
        <v>648</v>
      </c>
      <c r="C99" s="175" t="s">
        <v>649</v>
      </c>
      <c r="D99" s="170" t="s">
        <v>267</v>
      </c>
      <c r="E99" s="171">
        <v>35</v>
      </c>
      <c r="F99" s="172"/>
      <c r="G99" s="172">
        <f>ROUND(E99*F99,2)</f>
        <v>0</v>
      </c>
      <c r="H99" s="172">
        <v>0</v>
      </c>
      <c r="I99" s="172">
        <f>ROUND(E99*H99,2)</f>
        <v>0</v>
      </c>
      <c r="J99" s="172">
        <v>430</v>
      </c>
      <c r="K99" s="172">
        <f>ROUND(E99*J99,2)</f>
        <v>15050</v>
      </c>
      <c r="L99" s="172">
        <v>21</v>
      </c>
      <c r="M99" s="172">
        <f>G99*(1+L99/100)</f>
        <v>0</v>
      </c>
      <c r="N99" s="172">
        <v>1.17E-2</v>
      </c>
      <c r="O99" s="172">
        <f>ROUND(E99*N99,2)</f>
        <v>0.41</v>
      </c>
      <c r="P99" s="172">
        <v>0</v>
      </c>
      <c r="Q99" s="173">
        <f>ROUND(E99*P99,2)</f>
        <v>0</v>
      </c>
      <c r="R99" s="154"/>
      <c r="S99" s="154" t="s">
        <v>231</v>
      </c>
      <c r="T99" s="154" t="s">
        <v>650</v>
      </c>
      <c r="U99" s="154">
        <v>0</v>
      </c>
      <c r="V99" s="154">
        <f>ROUND(E99*U99,2)</f>
        <v>0</v>
      </c>
      <c r="W99" s="154"/>
      <c r="X99" s="154" t="s">
        <v>214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215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68">
        <v>78</v>
      </c>
      <c r="B100" s="169" t="s">
        <v>651</v>
      </c>
      <c r="C100" s="175" t="s">
        <v>652</v>
      </c>
      <c r="D100" s="170" t="s">
        <v>235</v>
      </c>
      <c r="E100" s="171">
        <v>35</v>
      </c>
      <c r="F100" s="172"/>
      <c r="G100" s="172">
        <f>ROUND(E100*F100,2)</f>
        <v>0</v>
      </c>
      <c r="H100" s="172">
        <v>0</v>
      </c>
      <c r="I100" s="172">
        <f>ROUND(E100*H100,2)</f>
        <v>0</v>
      </c>
      <c r="J100" s="172">
        <v>40</v>
      </c>
      <c r="K100" s="172">
        <f>ROUND(E100*J100,2)</f>
        <v>1400</v>
      </c>
      <c r="L100" s="172">
        <v>21</v>
      </c>
      <c r="M100" s="172">
        <f>G100*(1+L100/100)</f>
        <v>0</v>
      </c>
      <c r="N100" s="172">
        <v>0</v>
      </c>
      <c r="O100" s="172">
        <f>ROUND(E100*N100,2)</f>
        <v>0</v>
      </c>
      <c r="P100" s="172">
        <v>0</v>
      </c>
      <c r="Q100" s="173">
        <f>ROUND(E100*P100,2)</f>
        <v>0</v>
      </c>
      <c r="R100" s="154"/>
      <c r="S100" s="154" t="s">
        <v>231</v>
      </c>
      <c r="T100" s="154" t="s">
        <v>232</v>
      </c>
      <c r="U100" s="154">
        <v>0</v>
      </c>
      <c r="V100" s="154">
        <f>ROUND(E100*U100,2)</f>
        <v>0</v>
      </c>
      <c r="W100" s="154"/>
      <c r="X100" s="154" t="s">
        <v>214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215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x14ac:dyDescent="0.2">
      <c r="A101" s="156" t="s">
        <v>207</v>
      </c>
      <c r="B101" s="157" t="s">
        <v>130</v>
      </c>
      <c r="C101" s="174" t="s">
        <v>131</v>
      </c>
      <c r="D101" s="158"/>
      <c r="E101" s="159"/>
      <c r="F101" s="160"/>
      <c r="G101" s="160">
        <f>SUMIF(AG102:AG105,"&lt;&gt;NOR",G102:G105)</f>
        <v>0</v>
      </c>
      <c r="H101" s="160"/>
      <c r="I101" s="160">
        <f>SUM(I102:I105)</f>
        <v>44986.35</v>
      </c>
      <c r="J101" s="160"/>
      <c r="K101" s="160">
        <f>SUM(K102:K105)</f>
        <v>74052.820000000007</v>
      </c>
      <c r="L101" s="160"/>
      <c r="M101" s="160">
        <f>SUM(M102:M105)</f>
        <v>0</v>
      </c>
      <c r="N101" s="160"/>
      <c r="O101" s="160">
        <f>SUM(O102:O105)</f>
        <v>9.8800000000000008</v>
      </c>
      <c r="P101" s="160"/>
      <c r="Q101" s="161">
        <f>SUM(Q102:Q105)</f>
        <v>0</v>
      </c>
      <c r="R101" s="155"/>
      <c r="S101" s="155"/>
      <c r="T101" s="155"/>
      <c r="U101" s="155"/>
      <c r="V101" s="155">
        <f>SUM(V102:V105)</f>
        <v>171.55</v>
      </c>
      <c r="W101" s="155"/>
      <c r="X101" s="155"/>
      <c r="AG101" t="s">
        <v>208</v>
      </c>
    </row>
    <row r="102" spans="1:60" outlineLevel="1" x14ac:dyDescent="0.2">
      <c r="A102" s="168">
        <v>79</v>
      </c>
      <c r="B102" s="169" t="s">
        <v>653</v>
      </c>
      <c r="C102" s="175" t="s">
        <v>654</v>
      </c>
      <c r="D102" s="170" t="s">
        <v>247</v>
      </c>
      <c r="E102" s="171">
        <v>314.82</v>
      </c>
      <c r="F102" s="172"/>
      <c r="G102" s="172">
        <f>ROUND(E102*F102,2)</f>
        <v>0</v>
      </c>
      <c r="H102" s="172">
        <v>46.99</v>
      </c>
      <c r="I102" s="172">
        <f>ROUND(E102*H102,2)</f>
        <v>14793.39</v>
      </c>
      <c r="J102" s="172">
        <v>88.51</v>
      </c>
      <c r="K102" s="172">
        <f>ROUND(E102*J102,2)</f>
        <v>27864.720000000001</v>
      </c>
      <c r="L102" s="172">
        <v>21</v>
      </c>
      <c r="M102" s="172">
        <f>G102*(1+L102/100)</f>
        <v>0</v>
      </c>
      <c r="N102" s="172">
        <v>1.58E-3</v>
      </c>
      <c r="O102" s="172">
        <f>ROUND(E102*N102,2)</f>
        <v>0.5</v>
      </c>
      <c r="P102" s="172">
        <v>0</v>
      </c>
      <c r="Q102" s="173">
        <f>ROUND(E102*P102,2)</f>
        <v>0</v>
      </c>
      <c r="R102" s="154"/>
      <c r="S102" s="154" t="s">
        <v>212</v>
      </c>
      <c r="T102" s="154" t="s">
        <v>213</v>
      </c>
      <c r="U102" s="154">
        <v>0.214</v>
      </c>
      <c r="V102" s="154">
        <f>ROUND(E102*U102,2)</f>
        <v>67.37</v>
      </c>
      <c r="W102" s="154"/>
      <c r="X102" s="154" t="s">
        <v>214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215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68">
        <v>80</v>
      </c>
      <c r="B103" s="169" t="s">
        <v>655</v>
      </c>
      <c r="C103" s="175" t="s">
        <v>656</v>
      </c>
      <c r="D103" s="170" t="s">
        <v>247</v>
      </c>
      <c r="E103" s="171">
        <v>228.96</v>
      </c>
      <c r="F103" s="172"/>
      <c r="G103" s="172">
        <f>ROUND(E103*F103,2)</f>
        <v>0</v>
      </c>
      <c r="H103" s="172">
        <v>1.33</v>
      </c>
      <c r="I103" s="172">
        <f>ROUND(E103*H103,2)</f>
        <v>304.52</v>
      </c>
      <c r="J103" s="172">
        <v>114.17</v>
      </c>
      <c r="K103" s="172">
        <f>ROUND(E103*J103,2)</f>
        <v>26140.36</v>
      </c>
      <c r="L103" s="172">
        <v>21</v>
      </c>
      <c r="M103" s="172">
        <f>G103*(1+L103/100)</f>
        <v>0</v>
      </c>
      <c r="N103" s="172">
        <v>3.3099999999999997E-2</v>
      </c>
      <c r="O103" s="172">
        <f>ROUND(E103*N103,2)</f>
        <v>7.58</v>
      </c>
      <c r="P103" s="172">
        <v>0</v>
      </c>
      <c r="Q103" s="173">
        <f>ROUND(E103*P103,2)</f>
        <v>0</v>
      </c>
      <c r="R103" s="154"/>
      <c r="S103" s="154" t="s">
        <v>212</v>
      </c>
      <c r="T103" s="154" t="s">
        <v>213</v>
      </c>
      <c r="U103" s="154">
        <v>0.24299999999999999</v>
      </c>
      <c r="V103" s="154">
        <f>ROUND(E103*U103,2)</f>
        <v>55.64</v>
      </c>
      <c r="W103" s="154"/>
      <c r="X103" s="154" t="s">
        <v>214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215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68">
        <v>81</v>
      </c>
      <c r="B104" s="169" t="s">
        <v>657</v>
      </c>
      <c r="C104" s="175" t="s">
        <v>658</v>
      </c>
      <c r="D104" s="170" t="s">
        <v>247</v>
      </c>
      <c r="E104" s="171">
        <v>457.92</v>
      </c>
      <c r="F104" s="172"/>
      <c r="G104" s="172">
        <f>ROUND(E104*F104,2)</f>
        <v>0</v>
      </c>
      <c r="H104" s="172">
        <v>65.27</v>
      </c>
      <c r="I104" s="172">
        <f>ROUND(E104*H104,2)</f>
        <v>29888.44</v>
      </c>
      <c r="J104" s="172">
        <v>4.13</v>
      </c>
      <c r="K104" s="172">
        <f>ROUND(E104*J104,2)</f>
        <v>1891.21</v>
      </c>
      <c r="L104" s="172">
        <v>21</v>
      </c>
      <c r="M104" s="172">
        <f>G104*(1+L104/100)</f>
        <v>0</v>
      </c>
      <c r="N104" s="172">
        <v>3.9300000000000003E-3</v>
      </c>
      <c r="O104" s="172">
        <f>ROUND(E104*N104,2)</f>
        <v>1.8</v>
      </c>
      <c r="P104" s="172">
        <v>0</v>
      </c>
      <c r="Q104" s="173">
        <f>ROUND(E104*P104,2)</f>
        <v>0</v>
      </c>
      <c r="R104" s="154"/>
      <c r="S104" s="154" t="s">
        <v>212</v>
      </c>
      <c r="T104" s="154" t="s">
        <v>213</v>
      </c>
      <c r="U104" s="154">
        <v>0.01</v>
      </c>
      <c r="V104" s="154">
        <f>ROUND(E104*U104,2)</f>
        <v>4.58</v>
      </c>
      <c r="W104" s="154"/>
      <c r="X104" s="154" t="s">
        <v>214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215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68">
        <v>82</v>
      </c>
      <c r="B105" s="169" t="s">
        <v>659</v>
      </c>
      <c r="C105" s="175" t="s">
        <v>660</v>
      </c>
      <c r="D105" s="170" t="s">
        <v>247</v>
      </c>
      <c r="E105" s="171">
        <v>228.96</v>
      </c>
      <c r="F105" s="172"/>
      <c r="G105" s="172">
        <f>ROUND(E105*F105,2)</f>
        <v>0</v>
      </c>
      <c r="H105" s="172">
        <v>0</v>
      </c>
      <c r="I105" s="172">
        <f>ROUND(E105*H105,2)</f>
        <v>0</v>
      </c>
      <c r="J105" s="172">
        <v>79.3</v>
      </c>
      <c r="K105" s="172">
        <f>ROUND(E105*J105,2)</f>
        <v>18156.53</v>
      </c>
      <c r="L105" s="172">
        <v>21</v>
      </c>
      <c r="M105" s="172">
        <f>G105*(1+L105/100)</f>
        <v>0</v>
      </c>
      <c r="N105" s="172">
        <v>0</v>
      </c>
      <c r="O105" s="172">
        <f>ROUND(E105*N105,2)</f>
        <v>0</v>
      </c>
      <c r="P105" s="172">
        <v>0</v>
      </c>
      <c r="Q105" s="173">
        <f>ROUND(E105*P105,2)</f>
        <v>0</v>
      </c>
      <c r="R105" s="154"/>
      <c r="S105" s="154" t="s">
        <v>212</v>
      </c>
      <c r="T105" s="154" t="s">
        <v>213</v>
      </c>
      <c r="U105" s="154">
        <v>0.192</v>
      </c>
      <c r="V105" s="154">
        <f>ROUND(E105*U105,2)</f>
        <v>43.96</v>
      </c>
      <c r="W105" s="154"/>
      <c r="X105" s="154" t="s">
        <v>214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215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5.5" x14ac:dyDescent="0.2">
      <c r="A106" s="156" t="s">
        <v>207</v>
      </c>
      <c r="B106" s="157" t="s">
        <v>132</v>
      </c>
      <c r="C106" s="174" t="s">
        <v>133</v>
      </c>
      <c r="D106" s="158"/>
      <c r="E106" s="159"/>
      <c r="F106" s="160"/>
      <c r="G106" s="160">
        <f>SUMIF(AG107:AG107,"&lt;&gt;NOR",G107:G107)</f>
        <v>0</v>
      </c>
      <c r="H106" s="160"/>
      <c r="I106" s="160">
        <f>SUM(I107:I107)</f>
        <v>3216.92</v>
      </c>
      <c r="J106" s="160"/>
      <c r="K106" s="160">
        <f>SUM(K107:K107)</f>
        <v>238638.93</v>
      </c>
      <c r="L106" s="160"/>
      <c r="M106" s="160">
        <f>SUM(M107:M107)</f>
        <v>0</v>
      </c>
      <c r="N106" s="160"/>
      <c r="O106" s="160">
        <f>SUM(O107:O107)</f>
        <v>0.09</v>
      </c>
      <c r="P106" s="160"/>
      <c r="Q106" s="161">
        <f>SUM(Q107:Q107)</f>
        <v>0</v>
      </c>
      <c r="R106" s="155"/>
      <c r="S106" s="155"/>
      <c r="T106" s="155"/>
      <c r="U106" s="155"/>
      <c r="V106" s="155">
        <f>SUM(V107:V107)</f>
        <v>617.54999999999995</v>
      </c>
      <c r="W106" s="155"/>
      <c r="X106" s="155"/>
      <c r="AG106" t="s">
        <v>208</v>
      </c>
    </row>
    <row r="107" spans="1:60" outlineLevel="1" x14ac:dyDescent="0.2">
      <c r="A107" s="168">
        <v>83</v>
      </c>
      <c r="B107" s="169" t="s">
        <v>661</v>
      </c>
      <c r="C107" s="175" t="s">
        <v>662</v>
      </c>
      <c r="D107" s="170" t="s">
        <v>247</v>
      </c>
      <c r="E107" s="171">
        <v>2348.1149999999998</v>
      </c>
      <c r="F107" s="172"/>
      <c r="G107" s="172">
        <f>ROUND(E107*F107,2)</f>
        <v>0</v>
      </c>
      <c r="H107" s="172">
        <v>1.37</v>
      </c>
      <c r="I107" s="172">
        <f>ROUND(E107*H107,2)</f>
        <v>3216.92</v>
      </c>
      <c r="J107" s="172">
        <v>101.63</v>
      </c>
      <c r="K107" s="172">
        <f>ROUND(E107*J107,2)</f>
        <v>238638.93</v>
      </c>
      <c r="L107" s="172">
        <v>21</v>
      </c>
      <c r="M107" s="172">
        <f>G107*(1+L107/100)</f>
        <v>0</v>
      </c>
      <c r="N107" s="172">
        <v>4.0000000000000003E-5</v>
      </c>
      <c r="O107" s="172">
        <f>ROUND(E107*N107,2)</f>
        <v>0.09</v>
      </c>
      <c r="P107" s="172">
        <v>0</v>
      </c>
      <c r="Q107" s="173">
        <f>ROUND(E107*P107,2)</f>
        <v>0</v>
      </c>
      <c r="R107" s="154"/>
      <c r="S107" s="154" t="s">
        <v>212</v>
      </c>
      <c r="T107" s="154" t="s">
        <v>213</v>
      </c>
      <c r="U107" s="154">
        <v>0.26300000000000001</v>
      </c>
      <c r="V107" s="154">
        <f>ROUND(E107*U107,2)</f>
        <v>617.54999999999995</v>
      </c>
      <c r="W107" s="154"/>
      <c r="X107" s="154" t="s">
        <v>214</v>
      </c>
      <c r="Y107" s="151"/>
      <c r="Z107" s="151"/>
      <c r="AA107" s="151"/>
      <c r="AB107" s="151"/>
      <c r="AC107" s="151"/>
      <c r="AD107" s="151"/>
      <c r="AE107" s="151"/>
      <c r="AF107" s="151"/>
      <c r="AG107" s="151" t="s">
        <v>215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56" t="s">
        <v>207</v>
      </c>
      <c r="B108" s="157" t="s">
        <v>134</v>
      </c>
      <c r="C108" s="174" t="s">
        <v>135</v>
      </c>
      <c r="D108" s="158"/>
      <c r="E108" s="159"/>
      <c r="F108" s="160"/>
      <c r="G108" s="160">
        <f>SUMIF(AG109:AG109,"&lt;&gt;NOR",G109:G109)</f>
        <v>0</v>
      </c>
      <c r="H108" s="160"/>
      <c r="I108" s="160">
        <f>SUM(I109:I109)</f>
        <v>0</v>
      </c>
      <c r="J108" s="160"/>
      <c r="K108" s="160">
        <f>SUM(K109:K109)</f>
        <v>355068.78</v>
      </c>
      <c r="L108" s="160"/>
      <c r="M108" s="160">
        <f>SUM(M109:M109)</f>
        <v>0</v>
      </c>
      <c r="N108" s="160"/>
      <c r="O108" s="160">
        <f>SUM(O109:O109)</f>
        <v>0</v>
      </c>
      <c r="P108" s="160"/>
      <c r="Q108" s="161">
        <f>SUM(Q109:Q109)</f>
        <v>0</v>
      </c>
      <c r="R108" s="155"/>
      <c r="S108" s="155"/>
      <c r="T108" s="155"/>
      <c r="U108" s="155"/>
      <c r="V108" s="155">
        <f>SUM(V109:V109)</f>
        <v>431.6</v>
      </c>
      <c r="W108" s="155"/>
      <c r="X108" s="155"/>
      <c r="AG108" t="s">
        <v>208</v>
      </c>
    </row>
    <row r="109" spans="1:60" outlineLevel="1" x14ac:dyDescent="0.2">
      <c r="A109" s="168">
        <v>84</v>
      </c>
      <c r="B109" s="169" t="s">
        <v>513</v>
      </c>
      <c r="C109" s="175" t="s">
        <v>514</v>
      </c>
      <c r="D109" s="170" t="s">
        <v>252</v>
      </c>
      <c r="E109" s="171">
        <v>4449.48351</v>
      </c>
      <c r="F109" s="172"/>
      <c r="G109" s="172">
        <f>ROUND(E109*F109,2)</f>
        <v>0</v>
      </c>
      <c r="H109" s="172">
        <v>0</v>
      </c>
      <c r="I109" s="172">
        <f>ROUND(E109*H109,2)</f>
        <v>0</v>
      </c>
      <c r="J109" s="172">
        <v>79.8</v>
      </c>
      <c r="K109" s="172">
        <f>ROUND(E109*J109,2)</f>
        <v>355068.78</v>
      </c>
      <c r="L109" s="172">
        <v>21</v>
      </c>
      <c r="M109" s="172">
        <f>G109*(1+L109/100)</f>
        <v>0</v>
      </c>
      <c r="N109" s="172">
        <v>0</v>
      </c>
      <c r="O109" s="172">
        <f>ROUND(E109*N109,2)</f>
        <v>0</v>
      </c>
      <c r="P109" s="172">
        <v>0</v>
      </c>
      <c r="Q109" s="173">
        <f>ROUND(E109*P109,2)</f>
        <v>0</v>
      </c>
      <c r="R109" s="154"/>
      <c r="S109" s="154" t="s">
        <v>212</v>
      </c>
      <c r="T109" s="154" t="s">
        <v>213</v>
      </c>
      <c r="U109" s="154">
        <v>9.7000000000000003E-2</v>
      </c>
      <c r="V109" s="154">
        <f>ROUND(E109*U109,2)</f>
        <v>431.6</v>
      </c>
      <c r="W109" s="154"/>
      <c r="X109" s="154" t="s">
        <v>260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261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56" t="s">
        <v>207</v>
      </c>
      <c r="B110" s="157" t="s">
        <v>136</v>
      </c>
      <c r="C110" s="174" t="s">
        <v>137</v>
      </c>
      <c r="D110" s="158"/>
      <c r="E110" s="159"/>
      <c r="F110" s="160"/>
      <c r="G110" s="160">
        <f>SUMIF(AG111:AG114,"&lt;&gt;NOR",G111:G114)</f>
        <v>0</v>
      </c>
      <c r="H110" s="160"/>
      <c r="I110" s="160">
        <f>SUM(I111:I114)</f>
        <v>87642.45</v>
      </c>
      <c r="J110" s="160"/>
      <c r="K110" s="160">
        <f>SUM(K111:K114)</f>
        <v>385600.88</v>
      </c>
      <c r="L110" s="160"/>
      <c r="M110" s="160">
        <f>SUM(M111:M114)</f>
        <v>0</v>
      </c>
      <c r="N110" s="160"/>
      <c r="O110" s="160">
        <f>SUM(O111:O114)</f>
        <v>2.4300000000000002</v>
      </c>
      <c r="P110" s="160"/>
      <c r="Q110" s="161">
        <f>SUM(Q111:Q114)</f>
        <v>0</v>
      </c>
      <c r="R110" s="155"/>
      <c r="S110" s="155"/>
      <c r="T110" s="155"/>
      <c r="U110" s="155"/>
      <c r="V110" s="155">
        <f>SUM(V111:V114)</f>
        <v>462.78</v>
      </c>
      <c r="W110" s="155"/>
      <c r="X110" s="155"/>
      <c r="AG110" t="s">
        <v>208</v>
      </c>
    </row>
    <row r="111" spans="1:60" ht="22.5" outlineLevel="1" x14ac:dyDescent="0.2">
      <c r="A111" s="168">
        <v>85</v>
      </c>
      <c r="B111" s="169" t="s">
        <v>663</v>
      </c>
      <c r="C111" s="175" t="s">
        <v>664</v>
      </c>
      <c r="D111" s="170" t="s">
        <v>247</v>
      </c>
      <c r="E111" s="171">
        <v>138</v>
      </c>
      <c r="F111" s="172"/>
      <c r="G111" s="172">
        <f>ROUND(E111*F111,2)</f>
        <v>0</v>
      </c>
      <c r="H111" s="172">
        <v>163.03</v>
      </c>
      <c r="I111" s="172">
        <f>ROUND(E111*H111,2)</f>
        <v>22498.14</v>
      </c>
      <c r="J111" s="172">
        <v>154.47</v>
      </c>
      <c r="K111" s="172">
        <f>ROUND(E111*J111,2)</f>
        <v>21316.86</v>
      </c>
      <c r="L111" s="172">
        <v>21</v>
      </c>
      <c r="M111" s="172">
        <f>G111*(1+L111/100)</f>
        <v>0</v>
      </c>
      <c r="N111" s="172">
        <v>1.47E-3</v>
      </c>
      <c r="O111" s="172">
        <f>ROUND(E111*N111,2)</f>
        <v>0.2</v>
      </c>
      <c r="P111" s="172">
        <v>0</v>
      </c>
      <c r="Q111" s="173">
        <f>ROUND(E111*P111,2)</f>
        <v>0</v>
      </c>
      <c r="R111" s="154"/>
      <c r="S111" s="154" t="s">
        <v>212</v>
      </c>
      <c r="T111" s="154" t="s">
        <v>213</v>
      </c>
      <c r="U111" s="154">
        <v>0.31</v>
      </c>
      <c r="V111" s="154">
        <f>ROUND(E111*U111,2)</f>
        <v>42.78</v>
      </c>
      <c r="W111" s="154"/>
      <c r="X111" s="154" t="s">
        <v>214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215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68">
        <v>86</v>
      </c>
      <c r="B112" s="169" t="s">
        <v>665</v>
      </c>
      <c r="C112" s="175" t="s">
        <v>666</v>
      </c>
      <c r="D112" s="170" t="s">
        <v>247</v>
      </c>
      <c r="E112" s="171">
        <v>4468.0600000000004</v>
      </c>
      <c r="F112" s="172"/>
      <c r="G112" s="172">
        <f>ROUND(E112*F112,2)</f>
        <v>0</v>
      </c>
      <c r="H112" s="172">
        <v>14.58</v>
      </c>
      <c r="I112" s="172">
        <f>ROUND(E112*H112,2)</f>
        <v>65144.31</v>
      </c>
      <c r="J112" s="172">
        <v>35.42</v>
      </c>
      <c r="K112" s="172">
        <f>ROUND(E112*J112,2)</f>
        <v>158258.69</v>
      </c>
      <c r="L112" s="172">
        <v>21</v>
      </c>
      <c r="M112" s="172">
        <f>G112*(1+L112/100)</f>
        <v>0</v>
      </c>
      <c r="N112" s="172">
        <v>5.0000000000000001E-4</v>
      </c>
      <c r="O112" s="172">
        <f>ROUND(E112*N112,2)</f>
        <v>2.23</v>
      </c>
      <c r="P112" s="172">
        <v>0</v>
      </c>
      <c r="Q112" s="173">
        <f>ROUND(E112*P112,2)</f>
        <v>0</v>
      </c>
      <c r="R112" s="154"/>
      <c r="S112" s="154" t="s">
        <v>231</v>
      </c>
      <c r="T112" s="154" t="s">
        <v>236</v>
      </c>
      <c r="U112" s="154">
        <v>9.4E-2</v>
      </c>
      <c r="V112" s="154">
        <f>ROUND(E112*U112,2)</f>
        <v>420</v>
      </c>
      <c r="W112" s="154"/>
      <c r="X112" s="154" t="s">
        <v>214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215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68">
        <v>87</v>
      </c>
      <c r="B113" s="169" t="s">
        <v>667</v>
      </c>
      <c r="C113" s="175" t="s">
        <v>668</v>
      </c>
      <c r="D113" s="170" t="s">
        <v>247</v>
      </c>
      <c r="E113" s="171">
        <v>2201.98</v>
      </c>
      <c r="F113" s="172"/>
      <c r="G113" s="172">
        <f>ROUND(E113*F113,2)</f>
        <v>0</v>
      </c>
      <c r="H113" s="172">
        <v>0</v>
      </c>
      <c r="I113" s="172">
        <f>ROUND(E113*H113,2)</f>
        <v>0</v>
      </c>
      <c r="J113" s="172">
        <v>85</v>
      </c>
      <c r="K113" s="172">
        <f>ROUND(E113*J113,2)</f>
        <v>187168.3</v>
      </c>
      <c r="L113" s="172">
        <v>21</v>
      </c>
      <c r="M113" s="172">
        <f>G113*(1+L113/100)</f>
        <v>0</v>
      </c>
      <c r="N113" s="172">
        <v>0</v>
      </c>
      <c r="O113" s="172">
        <f>ROUND(E113*N113,2)</f>
        <v>0</v>
      </c>
      <c r="P113" s="172">
        <v>0</v>
      </c>
      <c r="Q113" s="173">
        <f>ROUND(E113*P113,2)</f>
        <v>0</v>
      </c>
      <c r="R113" s="154"/>
      <c r="S113" s="154" t="s">
        <v>231</v>
      </c>
      <c r="T113" s="154" t="s">
        <v>236</v>
      </c>
      <c r="U113" s="154">
        <v>0</v>
      </c>
      <c r="V113" s="154">
        <f>ROUND(E113*U113,2)</f>
        <v>0</v>
      </c>
      <c r="W113" s="154"/>
      <c r="X113" s="154" t="s">
        <v>214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215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68">
        <v>88</v>
      </c>
      <c r="B114" s="169" t="s">
        <v>669</v>
      </c>
      <c r="C114" s="175" t="s">
        <v>670</v>
      </c>
      <c r="D114" s="170" t="s">
        <v>0</v>
      </c>
      <c r="E114" s="171">
        <v>4543.8630000000003</v>
      </c>
      <c r="F114" s="172"/>
      <c r="G114" s="172">
        <f>ROUND(E114*F114,2)</f>
        <v>0</v>
      </c>
      <c r="H114" s="172">
        <v>0</v>
      </c>
      <c r="I114" s="172">
        <f>ROUND(E114*H114,2)</f>
        <v>0</v>
      </c>
      <c r="J114" s="172">
        <v>4.1500000000000004</v>
      </c>
      <c r="K114" s="172">
        <f>ROUND(E114*J114,2)</f>
        <v>18857.03</v>
      </c>
      <c r="L114" s="172">
        <v>21</v>
      </c>
      <c r="M114" s="172">
        <f>G114*(1+L114/100)</f>
        <v>0</v>
      </c>
      <c r="N114" s="172">
        <v>0</v>
      </c>
      <c r="O114" s="172">
        <f>ROUND(E114*N114,2)</f>
        <v>0</v>
      </c>
      <c r="P114" s="172">
        <v>0</v>
      </c>
      <c r="Q114" s="173">
        <f>ROUND(E114*P114,2)</f>
        <v>0</v>
      </c>
      <c r="R114" s="154"/>
      <c r="S114" s="154" t="s">
        <v>212</v>
      </c>
      <c r="T114" s="154" t="s">
        <v>213</v>
      </c>
      <c r="U114" s="154">
        <v>0</v>
      </c>
      <c r="V114" s="154">
        <f>ROUND(E114*U114,2)</f>
        <v>0</v>
      </c>
      <c r="W114" s="154"/>
      <c r="X114" s="154" t="s">
        <v>260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261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x14ac:dyDescent="0.2">
      <c r="A115" s="156" t="s">
        <v>207</v>
      </c>
      <c r="B115" s="157" t="s">
        <v>138</v>
      </c>
      <c r="C115" s="174" t="s">
        <v>139</v>
      </c>
      <c r="D115" s="158"/>
      <c r="E115" s="159"/>
      <c r="F115" s="160"/>
      <c r="G115" s="160">
        <f>SUMIF(AG116:AG122,"&lt;&gt;NOR",G116:G122)</f>
        <v>0</v>
      </c>
      <c r="H115" s="160"/>
      <c r="I115" s="160">
        <f>SUM(I116:I122)</f>
        <v>831619.58000000007</v>
      </c>
      <c r="J115" s="160"/>
      <c r="K115" s="160">
        <f>SUM(K116:K122)</f>
        <v>1220684.7199999997</v>
      </c>
      <c r="L115" s="160"/>
      <c r="M115" s="160">
        <f>SUM(M116:M122)</f>
        <v>0</v>
      </c>
      <c r="N115" s="160"/>
      <c r="O115" s="160">
        <f>SUM(O116:O122)</f>
        <v>7.1099999999999994</v>
      </c>
      <c r="P115" s="160"/>
      <c r="Q115" s="161">
        <f>SUM(Q116:Q122)</f>
        <v>0</v>
      </c>
      <c r="R115" s="155"/>
      <c r="S115" s="155"/>
      <c r="T115" s="155"/>
      <c r="U115" s="155"/>
      <c r="V115" s="155">
        <f>SUM(V116:V122)</f>
        <v>2201.2200000000003</v>
      </c>
      <c r="W115" s="155"/>
      <c r="X115" s="155"/>
      <c r="AG115" t="s">
        <v>208</v>
      </c>
    </row>
    <row r="116" spans="1:60" ht="22.5" outlineLevel="1" x14ac:dyDescent="0.2">
      <c r="A116" s="168">
        <v>89</v>
      </c>
      <c r="B116" s="169" t="s">
        <v>671</v>
      </c>
      <c r="C116" s="175" t="s">
        <v>672</v>
      </c>
      <c r="D116" s="170" t="s">
        <v>247</v>
      </c>
      <c r="E116" s="171">
        <v>166.92</v>
      </c>
      <c r="F116" s="172"/>
      <c r="G116" s="172">
        <f t="shared" ref="G116:G122" si="35">ROUND(E116*F116,2)</f>
        <v>0</v>
      </c>
      <c r="H116" s="172">
        <v>15.69</v>
      </c>
      <c r="I116" s="172">
        <f t="shared" ref="I116:I122" si="36">ROUND(E116*H116,2)</f>
        <v>2618.9699999999998</v>
      </c>
      <c r="J116" s="172">
        <v>12.41</v>
      </c>
      <c r="K116" s="172">
        <f t="shared" ref="K116:K122" si="37">ROUND(E116*J116,2)</f>
        <v>2071.48</v>
      </c>
      <c r="L116" s="172">
        <v>21</v>
      </c>
      <c r="M116" s="172">
        <f t="shared" ref="M116:M122" si="38">G116*(1+L116/100)</f>
        <v>0</v>
      </c>
      <c r="N116" s="172">
        <v>3.3E-4</v>
      </c>
      <c r="O116" s="172">
        <f t="shared" ref="O116:O122" si="39">ROUND(E116*N116,2)</f>
        <v>0.06</v>
      </c>
      <c r="P116" s="172">
        <v>0</v>
      </c>
      <c r="Q116" s="173">
        <f t="shared" ref="Q116:Q122" si="40">ROUND(E116*P116,2)</f>
        <v>0</v>
      </c>
      <c r="R116" s="154"/>
      <c r="S116" s="154" t="s">
        <v>212</v>
      </c>
      <c r="T116" s="154" t="s">
        <v>213</v>
      </c>
      <c r="U116" s="154">
        <v>2.75E-2</v>
      </c>
      <c r="V116" s="154">
        <f t="shared" ref="V116:V122" si="41">ROUND(E116*U116,2)</f>
        <v>4.59</v>
      </c>
      <c r="W116" s="154"/>
      <c r="X116" s="154" t="s">
        <v>214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215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68">
        <v>90</v>
      </c>
      <c r="B117" s="169" t="s">
        <v>673</v>
      </c>
      <c r="C117" s="175" t="s">
        <v>674</v>
      </c>
      <c r="D117" s="170" t="s">
        <v>247</v>
      </c>
      <c r="E117" s="171">
        <v>1961.28</v>
      </c>
      <c r="F117" s="172"/>
      <c r="G117" s="172">
        <f t="shared" si="35"/>
        <v>0</v>
      </c>
      <c r="H117" s="172">
        <v>219.19</v>
      </c>
      <c r="I117" s="172">
        <f t="shared" si="36"/>
        <v>429892.96</v>
      </c>
      <c r="J117" s="172">
        <v>93.31</v>
      </c>
      <c r="K117" s="172">
        <f t="shared" si="37"/>
        <v>183007.04</v>
      </c>
      <c r="L117" s="172">
        <v>21</v>
      </c>
      <c r="M117" s="172">
        <f t="shared" si="38"/>
        <v>0</v>
      </c>
      <c r="N117" s="172">
        <v>3.6000000000000002E-4</v>
      </c>
      <c r="O117" s="172">
        <f t="shared" si="39"/>
        <v>0.71</v>
      </c>
      <c r="P117" s="172">
        <v>0</v>
      </c>
      <c r="Q117" s="173">
        <f t="shared" si="40"/>
        <v>0</v>
      </c>
      <c r="R117" s="154"/>
      <c r="S117" s="154" t="s">
        <v>212</v>
      </c>
      <c r="T117" s="154" t="s">
        <v>213</v>
      </c>
      <c r="U117" s="154">
        <v>0.20699999999999999</v>
      </c>
      <c r="V117" s="154">
        <f t="shared" si="41"/>
        <v>405.98</v>
      </c>
      <c r="W117" s="154"/>
      <c r="X117" s="154" t="s">
        <v>214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215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68">
        <v>91</v>
      </c>
      <c r="B118" s="169" t="s">
        <v>675</v>
      </c>
      <c r="C118" s="175" t="s">
        <v>676</v>
      </c>
      <c r="D118" s="170" t="s">
        <v>247</v>
      </c>
      <c r="E118" s="171">
        <v>2143.09</v>
      </c>
      <c r="F118" s="172"/>
      <c r="G118" s="172">
        <f t="shared" si="35"/>
        <v>0</v>
      </c>
      <c r="H118" s="172">
        <v>168.36</v>
      </c>
      <c r="I118" s="172">
        <f t="shared" si="36"/>
        <v>360810.63</v>
      </c>
      <c r="J118" s="172">
        <v>224.64</v>
      </c>
      <c r="K118" s="172">
        <f t="shared" si="37"/>
        <v>481423.74</v>
      </c>
      <c r="L118" s="172">
        <v>21</v>
      </c>
      <c r="M118" s="172">
        <f t="shared" si="38"/>
        <v>0</v>
      </c>
      <c r="N118" s="172">
        <v>2.5999999999999999E-3</v>
      </c>
      <c r="O118" s="172">
        <f t="shared" si="39"/>
        <v>5.57</v>
      </c>
      <c r="P118" s="172">
        <v>0</v>
      </c>
      <c r="Q118" s="173">
        <f t="shared" si="40"/>
        <v>0</v>
      </c>
      <c r="R118" s="154"/>
      <c r="S118" s="154" t="s">
        <v>231</v>
      </c>
      <c r="T118" s="154" t="s">
        <v>236</v>
      </c>
      <c r="U118" s="154">
        <v>0.317</v>
      </c>
      <c r="V118" s="154">
        <f t="shared" si="41"/>
        <v>679.36</v>
      </c>
      <c r="W118" s="154"/>
      <c r="X118" s="154" t="s">
        <v>214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215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ht="22.5" outlineLevel="1" x14ac:dyDescent="0.2">
      <c r="A119" s="168">
        <v>92</v>
      </c>
      <c r="B119" s="169" t="s">
        <v>677</v>
      </c>
      <c r="C119" s="175" t="s">
        <v>678</v>
      </c>
      <c r="D119" s="170" t="s">
        <v>247</v>
      </c>
      <c r="E119" s="171">
        <v>2143.09</v>
      </c>
      <c r="F119" s="172"/>
      <c r="G119" s="172">
        <f t="shared" si="35"/>
        <v>0</v>
      </c>
      <c r="H119" s="172">
        <v>17.87</v>
      </c>
      <c r="I119" s="172">
        <f t="shared" si="36"/>
        <v>38297.019999999997</v>
      </c>
      <c r="J119" s="172">
        <v>49.43</v>
      </c>
      <c r="K119" s="172">
        <f t="shared" si="37"/>
        <v>105932.94</v>
      </c>
      <c r="L119" s="172">
        <v>21</v>
      </c>
      <c r="M119" s="172">
        <f t="shared" si="38"/>
        <v>0</v>
      </c>
      <c r="N119" s="172">
        <v>1.2999999999999999E-4</v>
      </c>
      <c r="O119" s="172">
        <f t="shared" si="39"/>
        <v>0.28000000000000003</v>
      </c>
      <c r="P119" s="172">
        <v>0</v>
      </c>
      <c r="Q119" s="173">
        <f t="shared" si="40"/>
        <v>0</v>
      </c>
      <c r="R119" s="154"/>
      <c r="S119" s="154" t="s">
        <v>212</v>
      </c>
      <c r="T119" s="154" t="s">
        <v>213</v>
      </c>
      <c r="U119" s="154">
        <v>0.1</v>
      </c>
      <c r="V119" s="154">
        <f t="shared" si="41"/>
        <v>214.31</v>
      </c>
      <c r="W119" s="154"/>
      <c r="X119" s="154" t="s">
        <v>214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215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68">
        <v>93</v>
      </c>
      <c r="B120" s="169" t="s">
        <v>679</v>
      </c>
      <c r="C120" s="175" t="s">
        <v>680</v>
      </c>
      <c r="D120" s="170" t="s">
        <v>235</v>
      </c>
      <c r="E120" s="171">
        <v>186</v>
      </c>
      <c r="F120" s="172"/>
      <c r="G120" s="172">
        <f t="shared" si="35"/>
        <v>0</v>
      </c>
      <c r="H120" s="172">
        <v>0</v>
      </c>
      <c r="I120" s="172">
        <f t="shared" si="36"/>
        <v>0</v>
      </c>
      <c r="J120" s="172">
        <v>110</v>
      </c>
      <c r="K120" s="172">
        <f t="shared" si="37"/>
        <v>20460</v>
      </c>
      <c r="L120" s="172">
        <v>21</v>
      </c>
      <c r="M120" s="172">
        <f t="shared" si="38"/>
        <v>0</v>
      </c>
      <c r="N120" s="172">
        <v>2.9999999999999997E-4</v>
      </c>
      <c r="O120" s="172">
        <f t="shared" si="39"/>
        <v>0.06</v>
      </c>
      <c r="P120" s="172">
        <v>0</v>
      </c>
      <c r="Q120" s="173">
        <f t="shared" si="40"/>
        <v>0</v>
      </c>
      <c r="R120" s="154"/>
      <c r="S120" s="154" t="s">
        <v>231</v>
      </c>
      <c r="T120" s="154" t="s">
        <v>681</v>
      </c>
      <c r="U120" s="154">
        <v>0.08</v>
      </c>
      <c r="V120" s="154">
        <f t="shared" si="41"/>
        <v>14.88</v>
      </c>
      <c r="W120" s="154"/>
      <c r="X120" s="154" t="s">
        <v>214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215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68">
        <v>94</v>
      </c>
      <c r="B121" s="169" t="s">
        <v>682</v>
      </c>
      <c r="C121" s="175" t="s">
        <v>683</v>
      </c>
      <c r="D121" s="170" t="s">
        <v>247</v>
      </c>
      <c r="E121" s="171">
        <v>2143.09</v>
      </c>
      <c r="F121" s="172"/>
      <c r="G121" s="172">
        <f t="shared" si="35"/>
        <v>0</v>
      </c>
      <c r="H121" s="172">
        <v>0</v>
      </c>
      <c r="I121" s="172">
        <f t="shared" si="36"/>
        <v>0</v>
      </c>
      <c r="J121" s="172">
        <v>165</v>
      </c>
      <c r="K121" s="172">
        <f t="shared" si="37"/>
        <v>353609.85</v>
      </c>
      <c r="L121" s="172">
        <v>21</v>
      </c>
      <c r="M121" s="172">
        <f t="shared" si="38"/>
        <v>0</v>
      </c>
      <c r="N121" s="172">
        <v>2.0000000000000001E-4</v>
      </c>
      <c r="O121" s="172">
        <f t="shared" si="39"/>
        <v>0.43</v>
      </c>
      <c r="P121" s="172">
        <v>0</v>
      </c>
      <c r="Q121" s="173">
        <f t="shared" si="40"/>
        <v>0</v>
      </c>
      <c r="R121" s="154"/>
      <c r="S121" s="154" t="s">
        <v>231</v>
      </c>
      <c r="T121" s="154" t="s">
        <v>610</v>
      </c>
      <c r="U121" s="154">
        <v>0.41160000000000002</v>
      </c>
      <c r="V121" s="154">
        <f t="shared" si="41"/>
        <v>882.1</v>
      </c>
      <c r="W121" s="154"/>
      <c r="X121" s="154" t="s">
        <v>214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215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95</v>
      </c>
      <c r="B122" s="169" t="s">
        <v>684</v>
      </c>
      <c r="C122" s="175" t="s">
        <v>685</v>
      </c>
      <c r="D122" s="170" t="s">
        <v>0</v>
      </c>
      <c r="E122" s="171">
        <v>19781.246299999999</v>
      </c>
      <c r="F122" s="172"/>
      <c r="G122" s="172">
        <f t="shared" si="35"/>
        <v>0</v>
      </c>
      <c r="H122" s="172">
        <v>0</v>
      </c>
      <c r="I122" s="172">
        <f t="shared" si="36"/>
        <v>0</v>
      </c>
      <c r="J122" s="172">
        <v>3.75</v>
      </c>
      <c r="K122" s="172">
        <f t="shared" si="37"/>
        <v>74179.67</v>
      </c>
      <c r="L122" s="172">
        <v>21</v>
      </c>
      <c r="M122" s="172">
        <f t="shared" si="38"/>
        <v>0</v>
      </c>
      <c r="N122" s="172">
        <v>0</v>
      </c>
      <c r="O122" s="172">
        <f t="shared" si="39"/>
        <v>0</v>
      </c>
      <c r="P122" s="172">
        <v>0</v>
      </c>
      <c r="Q122" s="173">
        <f t="shared" si="40"/>
        <v>0</v>
      </c>
      <c r="R122" s="154"/>
      <c r="S122" s="154" t="s">
        <v>212</v>
      </c>
      <c r="T122" s="154" t="s">
        <v>213</v>
      </c>
      <c r="U122" s="154">
        <v>0</v>
      </c>
      <c r="V122" s="154">
        <f t="shared" si="41"/>
        <v>0</v>
      </c>
      <c r="W122" s="154"/>
      <c r="X122" s="154" t="s">
        <v>260</v>
      </c>
      <c r="Y122" s="151"/>
      <c r="Z122" s="151"/>
      <c r="AA122" s="151"/>
      <c r="AB122" s="151"/>
      <c r="AC122" s="151"/>
      <c r="AD122" s="151"/>
      <c r="AE122" s="151"/>
      <c r="AF122" s="151"/>
      <c r="AG122" s="151" t="s">
        <v>261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156" t="s">
        <v>207</v>
      </c>
      <c r="B123" s="157" t="s">
        <v>140</v>
      </c>
      <c r="C123" s="174" t="s">
        <v>141</v>
      </c>
      <c r="D123" s="158"/>
      <c r="E123" s="159"/>
      <c r="F123" s="160"/>
      <c r="G123" s="160">
        <f>SUMIF(AG124:AG132,"&lt;&gt;NOR",G124:G132)</f>
        <v>0</v>
      </c>
      <c r="H123" s="160"/>
      <c r="I123" s="160">
        <f>SUM(I124:I132)</f>
        <v>867774.94</v>
      </c>
      <c r="J123" s="160"/>
      <c r="K123" s="160">
        <f>SUM(K124:K132)</f>
        <v>884298.49999999988</v>
      </c>
      <c r="L123" s="160"/>
      <c r="M123" s="160">
        <f>SUM(M124:M132)</f>
        <v>0</v>
      </c>
      <c r="N123" s="160"/>
      <c r="O123" s="160">
        <f>SUM(O124:O132)</f>
        <v>26.01</v>
      </c>
      <c r="P123" s="160"/>
      <c r="Q123" s="161">
        <f>SUM(Q124:Q132)</f>
        <v>0</v>
      </c>
      <c r="R123" s="155"/>
      <c r="S123" s="155"/>
      <c r="T123" s="155"/>
      <c r="U123" s="155"/>
      <c r="V123" s="155">
        <f>SUM(V124:V132)</f>
        <v>375.19</v>
      </c>
      <c r="W123" s="155"/>
      <c r="X123" s="155"/>
      <c r="AG123" t="s">
        <v>208</v>
      </c>
    </row>
    <row r="124" spans="1:60" ht="22.5" outlineLevel="1" x14ac:dyDescent="0.2">
      <c r="A124" s="168">
        <v>96</v>
      </c>
      <c r="B124" s="169" t="s">
        <v>686</v>
      </c>
      <c r="C124" s="175" t="s">
        <v>687</v>
      </c>
      <c r="D124" s="170" t="s">
        <v>247</v>
      </c>
      <c r="E124" s="171">
        <v>166.92</v>
      </c>
      <c r="F124" s="172"/>
      <c r="G124" s="172">
        <f t="shared" ref="G124:G132" si="42">ROUND(E124*F124,2)</f>
        <v>0</v>
      </c>
      <c r="H124" s="172">
        <v>0</v>
      </c>
      <c r="I124" s="172">
        <f t="shared" ref="I124:I132" si="43">ROUND(E124*H124,2)</f>
        <v>0</v>
      </c>
      <c r="J124" s="172">
        <v>89</v>
      </c>
      <c r="K124" s="172">
        <f t="shared" ref="K124:K132" si="44">ROUND(E124*J124,2)</f>
        <v>14855.88</v>
      </c>
      <c r="L124" s="172">
        <v>21</v>
      </c>
      <c r="M124" s="172">
        <f t="shared" ref="M124:M132" si="45">G124*(1+L124/100)</f>
        <v>0</v>
      </c>
      <c r="N124" s="172">
        <v>0</v>
      </c>
      <c r="O124" s="172">
        <f t="shared" ref="O124:O132" si="46">ROUND(E124*N124,2)</f>
        <v>0</v>
      </c>
      <c r="P124" s="172">
        <v>0</v>
      </c>
      <c r="Q124" s="173">
        <f t="shared" ref="Q124:Q132" si="47">ROUND(E124*P124,2)</f>
        <v>0</v>
      </c>
      <c r="R124" s="154"/>
      <c r="S124" s="154" t="s">
        <v>212</v>
      </c>
      <c r="T124" s="154" t="s">
        <v>213</v>
      </c>
      <c r="U124" s="154">
        <v>0.18</v>
      </c>
      <c r="V124" s="154">
        <f t="shared" ref="V124:V132" si="48">ROUND(E124*U124,2)</f>
        <v>30.05</v>
      </c>
      <c r="W124" s="154"/>
      <c r="X124" s="154" t="s">
        <v>214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215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68">
        <v>97</v>
      </c>
      <c r="B125" s="169" t="s">
        <v>686</v>
      </c>
      <c r="C125" s="175" t="s">
        <v>688</v>
      </c>
      <c r="D125" s="170" t="s">
        <v>247</v>
      </c>
      <c r="E125" s="171">
        <v>166.92</v>
      </c>
      <c r="F125" s="172"/>
      <c r="G125" s="172">
        <f t="shared" si="42"/>
        <v>0</v>
      </c>
      <c r="H125" s="172">
        <v>469.24</v>
      </c>
      <c r="I125" s="172">
        <f t="shared" si="43"/>
        <v>78325.539999999994</v>
      </c>
      <c r="J125" s="172">
        <v>70.760000000000005</v>
      </c>
      <c r="K125" s="172">
        <f t="shared" si="44"/>
        <v>11811.26</v>
      </c>
      <c r="L125" s="172">
        <v>21</v>
      </c>
      <c r="M125" s="172">
        <f t="shared" si="45"/>
        <v>0</v>
      </c>
      <c r="N125" s="172">
        <v>8.2000000000000007E-3</v>
      </c>
      <c r="O125" s="172">
        <f t="shared" si="46"/>
        <v>1.37</v>
      </c>
      <c r="P125" s="172">
        <v>0</v>
      </c>
      <c r="Q125" s="173">
        <f t="shared" si="47"/>
        <v>0</v>
      </c>
      <c r="R125" s="154"/>
      <c r="S125" s="154" t="s">
        <v>231</v>
      </c>
      <c r="T125" s="154" t="s">
        <v>236</v>
      </c>
      <c r="U125" s="154">
        <v>0.18</v>
      </c>
      <c r="V125" s="154">
        <f t="shared" si="48"/>
        <v>30.05</v>
      </c>
      <c r="W125" s="154"/>
      <c r="X125" s="154" t="s">
        <v>214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215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33.75" outlineLevel="1" x14ac:dyDescent="0.2">
      <c r="A126" s="168">
        <v>98</v>
      </c>
      <c r="B126" s="169" t="s">
        <v>686</v>
      </c>
      <c r="C126" s="175" t="s">
        <v>689</v>
      </c>
      <c r="D126" s="170" t="s">
        <v>247</v>
      </c>
      <c r="E126" s="171">
        <v>57.6</v>
      </c>
      <c r="F126" s="172"/>
      <c r="G126" s="172">
        <f t="shared" si="42"/>
        <v>0</v>
      </c>
      <c r="H126" s="172">
        <v>0</v>
      </c>
      <c r="I126" s="172">
        <f t="shared" si="43"/>
        <v>0</v>
      </c>
      <c r="J126" s="172">
        <v>590</v>
      </c>
      <c r="K126" s="172">
        <f t="shared" si="44"/>
        <v>33984</v>
      </c>
      <c r="L126" s="172">
        <v>21</v>
      </c>
      <c r="M126" s="172">
        <f t="shared" si="45"/>
        <v>0</v>
      </c>
      <c r="N126" s="172">
        <v>8.0000000000000002E-3</v>
      </c>
      <c r="O126" s="172">
        <f t="shared" si="46"/>
        <v>0.46</v>
      </c>
      <c r="P126" s="172">
        <v>0</v>
      </c>
      <c r="Q126" s="173">
        <f t="shared" si="47"/>
        <v>0</v>
      </c>
      <c r="R126" s="154"/>
      <c r="S126" s="154" t="s">
        <v>231</v>
      </c>
      <c r="T126" s="154" t="s">
        <v>650</v>
      </c>
      <c r="U126" s="154">
        <v>0.09</v>
      </c>
      <c r="V126" s="154">
        <f t="shared" si="48"/>
        <v>5.18</v>
      </c>
      <c r="W126" s="154"/>
      <c r="X126" s="154" t="s">
        <v>214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215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68">
        <v>99</v>
      </c>
      <c r="B127" s="169" t="s">
        <v>690</v>
      </c>
      <c r="C127" s="175" t="s">
        <v>691</v>
      </c>
      <c r="D127" s="170" t="s">
        <v>247</v>
      </c>
      <c r="E127" s="171">
        <v>150</v>
      </c>
      <c r="F127" s="172"/>
      <c r="G127" s="172">
        <f t="shared" si="42"/>
        <v>0</v>
      </c>
      <c r="H127" s="172">
        <v>0</v>
      </c>
      <c r="I127" s="172">
        <f t="shared" si="43"/>
        <v>0</v>
      </c>
      <c r="J127" s="172">
        <v>370</v>
      </c>
      <c r="K127" s="172">
        <f t="shared" si="44"/>
        <v>55500</v>
      </c>
      <c r="L127" s="172">
        <v>21</v>
      </c>
      <c r="M127" s="172">
        <f t="shared" si="45"/>
        <v>0</v>
      </c>
      <c r="N127" s="172">
        <v>1.1000000000000001E-3</v>
      </c>
      <c r="O127" s="172">
        <f t="shared" si="46"/>
        <v>0.17</v>
      </c>
      <c r="P127" s="172">
        <v>0</v>
      </c>
      <c r="Q127" s="173">
        <f t="shared" si="47"/>
        <v>0</v>
      </c>
      <c r="R127" s="154"/>
      <c r="S127" s="154" t="s">
        <v>231</v>
      </c>
      <c r="T127" s="154" t="s">
        <v>650</v>
      </c>
      <c r="U127" s="154">
        <v>0.06</v>
      </c>
      <c r="V127" s="154">
        <f t="shared" si="48"/>
        <v>9</v>
      </c>
      <c r="W127" s="154"/>
      <c r="X127" s="154" t="s">
        <v>214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215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 x14ac:dyDescent="0.2">
      <c r="A128" s="168">
        <v>100</v>
      </c>
      <c r="B128" s="169" t="s">
        <v>690</v>
      </c>
      <c r="C128" s="175" t="s">
        <v>692</v>
      </c>
      <c r="D128" s="170" t="s">
        <v>247</v>
      </c>
      <c r="E128" s="171">
        <v>1736.76</v>
      </c>
      <c r="F128" s="172"/>
      <c r="G128" s="172">
        <f t="shared" si="42"/>
        <v>0</v>
      </c>
      <c r="H128" s="172">
        <v>0</v>
      </c>
      <c r="I128" s="172">
        <f t="shared" si="43"/>
        <v>0</v>
      </c>
      <c r="J128" s="172">
        <v>360</v>
      </c>
      <c r="K128" s="172">
        <f t="shared" si="44"/>
        <v>625233.6</v>
      </c>
      <c r="L128" s="172">
        <v>21</v>
      </c>
      <c r="M128" s="172">
        <f t="shared" si="45"/>
        <v>0</v>
      </c>
      <c r="N128" s="172">
        <v>2.3999999999999998E-3</v>
      </c>
      <c r="O128" s="172">
        <f t="shared" si="46"/>
        <v>4.17</v>
      </c>
      <c r="P128" s="172">
        <v>0</v>
      </c>
      <c r="Q128" s="173">
        <f t="shared" si="47"/>
        <v>0</v>
      </c>
      <c r="R128" s="154"/>
      <c r="S128" s="154" t="s">
        <v>231</v>
      </c>
      <c r="T128" s="154" t="s">
        <v>232</v>
      </c>
      <c r="U128" s="154">
        <v>0.06</v>
      </c>
      <c r="V128" s="154">
        <f t="shared" si="48"/>
        <v>104.21</v>
      </c>
      <c r="W128" s="154"/>
      <c r="X128" s="154" t="s">
        <v>214</v>
      </c>
      <c r="Y128" s="151"/>
      <c r="Z128" s="151"/>
      <c r="AA128" s="151"/>
      <c r="AB128" s="151"/>
      <c r="AC128" s="151"/>
      <c r="AD128" s="151"/>
      <c r="AE128" s="151"/>
      <c r="AF128" s="151"/>
      <c r="AG128" s="151" t="s">
        <v>215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68">
        <v>101</v>
      </c>
      <c r="B129" s="169" t="s">
        <v>693</v>
      </c>
      <c r="C129" s="175" t="s">
        <v>694</v>
      </c>
      <c r="D129" s="170" t="s">
        <v>247</v>
      </c>
      <c r="E129" s="171">
        <v>10</v>
      </c>
      <c r="F129" s="172"/>
      <c r="G129" s="172">
        <f t="shared" si="42"/>
        <v>0</v>
      </c>
      <c r="H129" s="172">
        <v>0</v>
      </c>
      <c r="I129" s="172">
        <f t="shared" si="43"/>
        <v>0</v>
      </c>
      <c r="J129" s="172">
        <v>2400</v>
      </c>
      <c r="K129" s="172">
        <f t="shared" si="44"/>
        <v>24000</v>
      </c>
      <c r="L129" s="172">
        <v>21</v>
      </c>
      <c r="M129" s="172">
        <f t="shared" si="45"/>
        <v>0</v>
      </c>
      <c r="N129" s="172">
        <v>3.2300000000000002E-2</v>
      </c>
      <c r="O129" s="172">
        <f t="shared" si="46"/>
        <v>0.32</v>
      </c>
      <c r="P129" s="172">
        <v>0</v>
      </c>
      <c r="Q129" s="173">
        <f t="shared" si="47"/>
        <v>0</v>
      </c>
      <c r="R129" s="154"/>
      <c r="S129" s="154" t="s">
        <v>231</v>
      </c>
      <c r="T129" s="154" t="s">
        <v>650</v>
      </c>
      <c r="U129" s="154">
        <v>0</v>
      </c>
      <c r="V129" s="154">
        <f t="shared" si="48"/>
        <v>0</v>
      </c>
      <c r="W129" s="154"/>
      <c r="X129" s="154" t="s">
        <v>214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215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68">
        <v>102</v>
      </c>
      <c r="B130" s="169" t="s">
        <v>695</v>
      </c>
      <c r="C130" s="175" t="s">
        <v>696</v>
      </c>
      <c r="D130" s="170" t="s">
        <v>247</v>
      </c>
      <c r="E130" s="171">
        <v>1794.36</v>
      </c>
      <c r="F130" s="172"/>
      <c r="G130" s="172">
        <f t="shared" si="42"/>
        <v>0</v>
      </c>
      <c r="H130" s="172">
        <v>389.17</v>
      </c>
      <c r="I130" s="172">
        <f t="shared" si="43"/>
        <v>698311.08</v>
      </c>
      <c r="J130" s="172">
        <v>55.33</v>
      </c>
      <c r="K130" s="172">
        <f t="shared" si="44"/>
        <v>99281.94</v>
      </c>
      <c r="L130" s="172">
        <v>21</v>
      </c>
      <c r="M130" s="172">
        <f t="shared" si="45"/>
        <v>0</v>
      </c>
      <c r="N130" s="172">
        <v>1.0710000000000001E-2</v>
      </c>
      <c r="O130" s="172">
        <f t="shared" si="46"/>
        <v>19.22</v>
      </c>
      <c r="P130" s="172">
        <v>0</v>
      </c>
      <c r="Q130" s="173">
        <f t="shared" si="47"/>
        <v>0</v>
      </c>
      <c r="R130" s="154"/>
      <c r="S130" s="154" t="s">
        <v>212</v>
      </c>
      <c r="T130" s="154" t="s">
        <v>213</v>
      </c>
      <c r="U130" s="154">
        <v>0.10962</v>
      </c>
      <c r="V130" s="154">
        <f t="shared" si="48"/>
        <v>196.7</v>
      </c>
      <c r="W130" s="154"/>
      <c r="X130" s="154" t="s">
        <v>511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512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68">
        <v>103</v>
      </c>
      <c r="B131" s="169" t="s">
        <v>697</v>
      </c>
      <c r="C131" s="175" t="s">
        <v>698</v>
      </c>
      <c r="D131" s="170" t="s">
        <v>211</v>
      </c>
      <c r="E131" s="171">
        <v>21.6996</v>
      </c>
      <c r="F131" s="172"/>
      <c r="G131" s="172">
        <f t="shared" si="42"/>
        <v>0</v>
      </c>
      <c r="H131" s="172">
        <v>4200</v>
      </c>
      <c r="I131" s="172">
        <f t="shared" si="43"/>
        <v>91138.32</v>
      </c>
      <c r="J131" s="172">
        <v>0</v>
      </c>
      <c r="K131" s="172">
        <f t="shared" si="44"/>
        <v>0</v>
      </c>
      <c r="L131" s="172">
        <v>21</v>
      </c>
      <c r="M131" s="172">
        <f t="shared" si="45"/>
        <v>0</v>
      </c>
      <c r="N131" s="172">
        <v>1.4E-2</v>
      </c>
      <c r="O131" s="172">
        <f t="shared" si="46"/>
        <v>0.3</v>
      </c>
      <c r="P131" s="172">
        <v>0</v>
      </c>
      <c r="Q131" s="173">
        <f t="shared" si="47"/>
        <v>0</v>
      </c>
      <c r="R131" s="154" t="s">
        <v>699</v>
      </c>
      <c r="S131" s="154" t="s">
        <v>213</v>
      </c>
      <c r="T131" s="154" t="s">
        <v>236</v>
      </c>
      <c r="U131" s="154">
        <v>0</v>
      </c>
      <c r="V131" s="154">
        <f t="shared" si="48"/>
        <v>0</v>
      </c>
      <c r="W131" s="154"/>
      <c r="X131" s="154" t="s">
        <v>272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273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68">
        <v>104</v>
      </c>
      <c r="B132" s="169" t="s">
        <v>700</v>
      </c>
      <c r="C132" s="175" t="s">
        <v>701</v>
      </c>
      <c r="D132" s="170" t="s">
        <v>0</v>
      </c>
      <c r="E132" s="171">
        <v>9348.4860000000008</v>
      </c>
      <c r="F132" s="172"/>
      <c r="G132" s="172">
        <f t="shared" si="42"/>
        <v>0</v>
      </c>
      <c r="H132" s="172">
        <v>0</v>
      </c>
      <c r="I132" s="172">
        <f t="shared" si="43"/>
        <v>0</v>
      </c>
      <c r="J132" s="172">
        <v>2.1</v>
      </c>
      <c r="K132" s="172">
        <f t="shared" si="44"/>
        <v>19631.82</v>
      </c>
      <c r="L132" s="172">
        <v>21</v>
      </c>
      <c r="M132" s="172">
        <f t="shared" si="45"/>
        <v>0</v>
      </c>
      <c r="N132" s="172">
        <v>0</v>
      </c>
      <c r="O132" s="172">
        <f t="shared" si="46"/>
        <v>0</v>
      </c>
      <c r="P132" s="172">
        <v>0</v>
      </c>
      <c r="Q132" s="173">
        <f t="shared" si="47"/>
        <v>0</v>
      </c>
      <c r="R132" s="154"/>
      <c r="S132" s="154" t="s">
        <v>212</v>
      </c>
      <c r="T132" s="154" t="s">
        <v>213</v>
      </c>
      <c r="U132" s="154">
        <v>0</v>
      </c>
      <c r="V132" s="154">
        <f t="shared" si="48"/>
        <v>0</v>
      </c>
      <c r="W132" s="154"/>
      <c r="X132" s="154" t="s">
        <v>260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261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x14ac:dyDescent="0.2">
      <c r="A133" s="156" t="s">
        <v>207</v>
      </c>
      <c r="B133" s="157" t="s">
        <v>146</v>
      </c>
      <c r="C133" s="174" t="s">
        <v>147</v>
      </c>
      <c r="D133" s="158"/>
      <c r="E133" s="159"/>
      <c r="F133" s="160"/>
      <c r="G133" s="160">
        <f>SUMIF(AG134:AG141,"&lt;&gt;NOR",G134:G141)</f>
        <v>0</v>
      </c>
      <c r="H133" s="160"/>
      <c r="I133" s="160">
        <f>SUM(I134:I141)</f>
        <v>145225.19</v>
      </c>
      <c r="J133" s="160"/>
      <c r="K133" s="160">
        <f>SUM(K134:K141)</f>
        <v>301918.19</v>
      </c>
      <c r="L133" s="160"/>
      <c r="M133" s="160">
        <f>SUM(M134:M141)</f>
        <v>0</v>
      </c>
      <c r="N133" s="160"/>
      <c r="O133" s="160">
        <f>SUM(O134:O141)</f>
        <v>2.42</v>
      </c>
      <c r="P133" s="160"/>
      <c r="Q133" s="161">
        <f>SUM(Q134:Q141)</f>
        <v>0</v>
      </c>
      <c r="R133" s="155"/>
      <c r="S133" s="155"/>
      <c r="T133" s="155"/>
      <c r="U133" s="155"/>
      <c r="V133" s="155">
        <f>SUM(V134:V141)</f>
        <v>533.92999999999984</v>
      </c>
      <c r="W133" s="155"/>
      <c r="X133" s="155"/>
      <c r="AG133" t="s">
        <v>208</v>
      </c>
    </row>
    <row r="134" spans="1:60" ht="22.5" outlineLevel="1" x14ac:dyDescent="0.2">
      <c r="A134" s="168">
        <v>105</v>
      </c>
      <c r="B134" s="169" t="s">
        <v>702</v>
      </c>
      <c r="C134" s="175" t="s">
        <v>703</v>
      </c>
      <c r="D134" s="170" t="s">
        <v>235</v>
      </c>
      <c r="E134" s="171">
        <v>33</v>
      </c>
      <c r="F134" s="172"/>
      <c r="G134" s="172">
        <f t="shared" ref="G134:G141" si="49">ROUND(E134*F134,2)</f>
        <v>0</v>
      </c>
      <c r="H134" s="172">
        <v>373.11</v>
      </c>
      <c r="I134" s="172">
        <f t="shared" ref="I134:I141" si="50">ROUND(E134*H134,2)</f>
        <v>12312.63</v>
      </c>
      <c r="J134" s="172">
        <v>386.89</v>
      </c>
      <c r="K134" s="172">
        <f t="shared" ref="K134:K141" si="51">ROUND(E134*J134,2)</f>
        <v>12767.37</v>
      </c>
      <c r="L134" s="172">
        <v>21</v>
      </c>
      <c r="M134" s="172">
        <f t="shared" ref="M134:M141" si="52">G134*(1+L134/100)</f>
        <v>0</v>
      </c>
      <c r="N134" s="172">
        <v>4.4000000000000003E-3</v>
      </c>
      <c r="O134" s="172">
        <f t="shared" ref="O134:O141" si="53">ROUND(E134*N134,2)</f>
        <v>0.15</v>
      </c>
      <c r="P134" s="172">
        <v>0</v>
      </c>
      <c r="Q134" s="173">
        <f t="shared" ref="Q134:Q141" si="54">ROUND(E134*P134,2)</f>
        <v>0</v>
      </c>
      <c r="R134" s="154"/>
      <c r="S134" s="154" t="s">
        <v>212</v>
      </c>
      <c r="T134" s="154" t="s">
        <v>213</v>
      </c>
      <c r="U134" s="154">
        <v>0.79179999999999995</v>
      </c>
      <c r="V134" s="154">
        <f t="shared" ref="V134:V141" si="55">ROUND(E134*U134,2)</f>
        <v>26.13</v>
      </c>
      <c r="W134" s="154"/>
      <c r="X134" s="154" t="s">
        <v>214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215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68">
        <v>106</v>
      </c>
      <c r="B135" s="169" t="s">
        <v>704</v>
      </c>
      <c r="C135" s="175" t="s">
        <v>705</v>
      </c>
      <c r="D135" s="170" t="s">
        <v>235</v>
      </c>
      <c r="E135" s="171">
        <v>165</v>
      </c>
      <c r="F135" s="172"/>
      <c r="G135" s="172">
        <f t="shared" si="49"/>
        <v>0</v>
      </c>
      <c r="H135" s="172">
        <v>289.12</v>
      </c>
      <c r="I135" s="172">
        <f t="shared" si="50"/>
        <v>47704.800000000003</v>
      </c>
      <c r="J135" s="172">
        <v>252.88</v>
      </c>
      <c r="K135" s="172">
        <f t="shared" si="51"/>
        <v>41725.199999999997</v>
      </c>
      <c r="L135" s="172">
        <v>21</v>
      </c>
      <c r="M135" s="172">
        <f t="shared" si="52"/>
        <v>0</v>
      </c>
      <c r="N135" s="172">
        <v>3.0000000000000001E-3</v>
      </c>
      <c r="O135" s="172">
        <f t="shared" si="53"/>
        <v>0.5</v>
      </c>
      <c r="P135" s="172">
        <v>0</v>
      </c>
      <c r="Q135" s="173">
        <f t="shared" si="54"/>
        <v>0</v>
      </c>
      <c r="R135" s="154"/>
      <c r="S135" s="154" t="s">
        <v>212</v>
      </c>
      <c r="T135" s="154" t="s">
        <v>213</v>
      </c>
      <c r="U135" s="154">
        <v>0.47016000000000002</v>
      </c>
      <c r="V135" s="154">
        <f t="shared" si="55"/>
        <v>77.58</v>
      </c>
      <c r="W135" s="154"/>
      <c r="X135" s="154" t="s">
        <v>214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215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68">
        <v>107</v>
      </c>
      <c r="B136" s="169" t="s">
        <v>706</v>
      </c>
      <c r="C136" s="175" t="s">
        <v>707</v>
      </c>
      <c r="D136" s="170" t="s">
        <v>235</v>
      </c>
      <c r="E136" s="171">
        <v>96</v>
      </c>
      <c r="F136" s="172"/>
      <c r="G136" s="172">
        <f t="shared" si="49"/>
        <v>0</v>
      </c>
      <c r="H136" s="172">
        <v>198.56</v>
      </c>
      <c r="I136" s="172">
        <f t="shared" si="50"/>
        <v>19061.759999999998</v>
      </c>
      <c r="J136" s="172">
        <v>540.44000000000005</v>
      </c>
      <c r="K136" s="172">
        <f t="shared" si="51"/>
        <v>51882.239999999998</v>
      </c>
      <c r="L136" s="172">
        <v>21</v>
      </c>
      <c r="M136" s="172">
        <f t="shared" si="52"/>
        <v>0</v>
      </c>
      <c r="N136" s="172">
        <v>4.5100000000000001E-3</v>
      </c>
      <c r="O136" s="172">
        <f t="shared" si="53"/>
        <v>0.43</v>
      </c>
      <c r="P136" s="172">
        <v>0</v>
      </c>
      <c r="Q136" s="173">
        <f t="shared" si="54"/>
        <v>0</v>
      </c>
      <c r="R136" s="154"/>
      <c r="S136" s="154" t="s">
        <v>212</v>
      </c>
      <c r="T136" s="154" t="s">
        <v>213</v>
      </c>
      <c r="U136" s="154">
        <v>1.1185</v>
      </c>
      <c r="V136" s="154">
        <f t="shared" si="55"/>
        <v>107.38</v>
      </c>
      <c r="W136" s="154"/>
      <c r="X136" s="154" t="s">
        <v>214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215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68">
        <v>108</v>
      </c>
      <c r="B137" s="169" t="s">
        <v>708</v>
      </c>
      <c r="C137" s="175" t="s">
        <v>709</v>
      </c>
      <c r="D137" s="170" t="s">
        <v>235</v>
      </c>
      <c r="E137" s="171">
        <v>96</v>
      </c>
      <c r="F137" s="172"/>
      <c r="G137" s="172">
        <f t="shared" si="49"/>
        <v>0</v>
      </c>
      <c r="H137" s="172">
        <v>252.6</v>
      </c>
      <c r="I137" s="172">
        <f t="shared" si="50"/>
        <v>24249.599999999999</v>
      </c>
      <c r="J137" s="172">
        <v>554.4</v>
      </c>
      <c r="K137" s="172">
        <f t="shared" si="51"/>
        <v>53222.400000000001</v>
      </c>
      <c r="L137" s="172">
        <v>21</v>
      </c>
      <c r="M137" s="172">
        <f t="shared" si="52"/>
        <v>0</v>
      </c>
      <c r="N137" s="172">
        <v>4.9199999999999999E-3</v>
      </c>
      <c r="O137" s="172">
        <f t="shared" si="53"/>
        <v>0.47</v>
      </c>
      <c r="P137" s="172">
        <v>0</v>
      </c>
      <c r="Q137" s="173">
        <f t="shared" si="54"/>
        <v>0</v>
      </c>
      <c r="R137" s="154"/>
      <c r="S137" s="154" t="s">
        <v>212</v>
      </c>
      <c r="T137" s="154" t="s">
        <v>213</v>
      </c>
      <c r="U137" s="154">
        <v>1.1455299999999999</v>
      </c>
      <c r="V137" s="154">
        <f t="shared" si="55"/>
        <v>109.97</v>
      </c>
      <c r="W137" s="154"/>
      <c r="X137" s="154" t="s">
        <v>214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215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68">
        <v>109</v>
      </c>
      <c r="B138" s="169" t="s">
        <v>710</v>
      </c>
      <c r="C138" s="175" t="s">
        <v>711</v>
      </c>
      <c r="D138" s="170" t="s">
        <v>235</v>
      </c>
      <c r="E138" s="171">
        <v>130</v>
      </c>
      <c r="F138" s="172"/>
      <c r="G138" s="172">
        <f t="shared" si="49"/>
        <v>0</v>
      </c>
      <c r="H138" s="172">
        <v>322.27999999999997</v>
      </c>
      <c r="I138" s="172">
        <f t="shared" si="50"/>
        <v>41896.400000000001</v>
      </c>
      <c r="J138" s="172">
        <v>278.72000000000003</v>
      </c>
      <c r="K138" s="172">
        <f t="shared" si="51"/>
        <v>36233.599999999999</v>
      </c>
      <c r="L138" s="172">
        <v>21</v>
      </c>
      <c r="M138" s="172">
        <f t="shared" si="52"/>
        <v>0</v>
      </c>
      <c r="N138" s="172">
        <v>2.6199999999999999E-3</v>
      </c>
      <c r="O138" s="172">
        <f t="shared" si="53"/>
        <v>0.34</v>
      </c>
      <c r="P138" s="172">
        <v>0</v>
      </c>
      <c r="Q138" s="173">
        <f t="shared" si="54"/>
        <v>0</v>
      </c>
      <c r="R138" s="154"/>
      <c r="S138" s="154" t="s">
        <v>212</v>
      </c>
      <c r="T138" s="154" t="s">
        <v>213</v>
      </c>
      <c r="U138" s="154">
        <v>0.52600000000000002</v>
      </c>
      <c r="V138" s="154">
        <f t="shared" si="55"/>
        <v>68.38</v>
      </c>
      <c r="W138" s="154"/>
      <c r="X138" s="154" t="s">
        <v>214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215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ht="22.5" outlineLevel="1" x14ac:dyDescent="0.2">
      <c r="A139" s="168">
        <v>110</v>
      </c>
      <c r="B139" s="169" t="s">
        <v>712</v>
      </c>
      <c r="C139" s="175" t="s">
        <v>713</v>
      </c>
      <c r="D139" s="170" t="s">
        <v>235</v>
      </c>
      <c r="E139" s="171">
        <v>130</v>
      </c>
      <c r="F139" s="172"/>
      <c r="G139" s="172">
        <f t="shared" si="49"/>
        <v>0</v>
      </c>
      <c r="H139" s="172">
        <v>0</v>
      </c>
      <c r="I139" s="172">
        <f t="shared" si="50"/>
        <v>0</v>
      </c>
      <c r="J139" s="172">
        <v>670</v>
      </c>
      <c r="K139" s="172">
        <f t="shared" si="51"/>
        <v>87100</v>
      </c>
      <c r="L139" s="172">
        <v>21</v>
      </c>
      <c r="M139" s="172">
        <f t="shared" si="52"/>
        <v>0</v>
      </c>
      <c r="N139" s="172">
        <v>3.7000000000000002E-3</v>
      </c>
      <c r="O139" s="172">
        <f t="shared" si="53"/>
        <v>0.48</v>
      </c>
      <c r="P139" s="172">
        <v>0</v>
      </c>
      <c r="Q139" s="173">
        <f t="shared" si="54"/>
        <v>0</v>
      </c>
      <c r="R139" s="154"/>
      <c r="S139" s="154" t="s">
        <v>231</v>
      </c>
      <c r="T139" s="154" t="s">
        <v>286</v>
      </c>
      <c r="U139" s="154">
        <v>1.0900000000000001</v>
      </c>
      <c r="V139" s="154">
        <f t="shared" si="55"/>
        <v>141.69999999999999</v>
      </c>
      <c r="W139" s="154"/>
      <c r="X139" s="154" t="s">
        <v>214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215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68">
        <v>111</v>
      </c>
      <c r="B140" s="169" t="s">
        <v>714</v>
      </c>
      <c r="C140" s="175" t="s">
        <v>715</v>
      </c>
      <c r="D140" s="170" t="s">
        <v>235</v>
      </c>
      <c r="E140" s="171">
        <v>32.1</v>
      </c>
      <c r="F140" s="172"/>
      <c r="G140" s="172">
        <f t="shared" si="49"/>
        <v>0</v>
      </c>
      <c r="H140" s="172">
        <v>0</v>
      </c>
      <c r="I140" s="172">
        <f t="shared" si="50"/>
        <v>0</v>
      </c>
      <c r="J140" s="172">
        <v>305</v>
      </c>
      <c r="K140" s="172">
        <f t="shared" si="51"/>
        <v>9790.5</v>
      </c>
      <c r="L140" s="172">
        <v>21</v>
      </c>
      <c r="M140" s="172">
        <f t="shared" si="52"/>
        <v>0</v>
      </c>
      <c r="N140" s="172">
        <v>1.5E-3</v>
      </c>
      <c r="O140" s="172">
        <f t="shared" si="53"/>
        <v>0.05</v>
      </c>
      <c r="P140" s="172">
        <v>0</v>
      </c>
      <c r="Q140" s="173">
        <f t="shared" si="54"/>
        <v>0</v>
      </c>
      <c r="R140" s="154"/>
      <c r="S140" s="154" t="s">
        <v>231</v>
      </c>
      <c r="T140" s="154" t="s">
        <v>716</v>
      </c>
      <c r="U140" s="154">
        <v>8.6999999999999994E-2</v>
      </c>
      <c r="V140" s="154">
        <f t="shared" si="55"/>
        <v>2.79</v>
      </c>
      <c r="W140" s="154"/>
      <c r="X140" s="154" t="s">
        <v>214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215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68">
        <v>112</v>
      </c>
      <c r="B141" s="169" t="s">
        <v>717</v>
      </c>
      <c r="C141" s="175" t="s">
        <v>718</v>
      </c>
      <c r="D141" s="170" t="s">
        <v>0</v>
      </c>
      <c r="E141" s="171">
        <v>4379.4650000000001</v>
      </c>
      <c r="F141" s="172"/>
      <c r="G141" s="172">
        <f t="shared" si="49"/>
        <v>0</v>
      </c>
      <c r="H141" s="172">
        <v>0</v>
      </c>
      <c r="I141" s="172">
        <f t="shared" si="50"/>
        <v>0</v>
      </c>
      <c r="J141" s="172">
        <v>2.1</v>
      </c>
      <c r="K141" s="172">
        <f t="shared" si="51"/>
        <v>9196.8799999999992</v>
      </c>
      <c r="L141" s="172">
        <v>21</v>
      </c>
      <c r="M141" s="172">
        <f t="shared" si="52"/>
        <v>0</v>
      </c>
      <c r="N141" s="172">
        <v>0</v>
      </c>
      <c r="O141" s="172">
        <f t="shared" si="53"/>
        <v>0</v>
      </c>
      <c r="P141" s="172">
        <v>0</v>
      </c>
      <c r="Q141" s="173">
        <f t="shared" si="54"/>
        <v>0</v>
      </c>
      <c r="R141" s="154"/>
      <c r="S141" s="154" t="s">
        <v>212</v>
      </c>
      <c r="T141" s="154" t="s">
        <v>213</v>
      </c>
      <c r="U141" s="154">
        <v>0</v>
      </c>
      <c r="V141" s="154">
        <f t="shared" si="55"/>
        <v>0</v>
      </c>
      <c r="W141" s="154"/>
      <c r="X141" s="154" t="s">
        <v>260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261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x14ac:dyDescent="0.2">
      <c r="A142" s="156" t="s">
        <v>207</v>
      </c>
      <c r="B142" s="157" t="s">
        <v>148</v>
      </c>
      <c r="C142" s="174" t="s">
        <v>149</v>
      </c>
      <c r="D142" s="158"/>
      <c r="E142" s="159"/>
      <c r="F142" s="160"/>
      <c r="G142" s="160">
        <f>SUMIF(AG143:AG150,"&lt;&gt;NOR",G143:G150)</f>
        <v>0</v>
      </c>
      <c r="H142" s="160"/>
      <c r="I142" s="160">
        <f>SUM(I143:I150)</f>
        <v>26858.12</v>
      </c>
      <c r="J142" s="160"/>
      <c r="K142" s="160">
        <f>SUM(K143:K150)</f>
        <v>8804.7899999999991</v>
      </c>
      <c r="L142" s="160"/>
      <c r="M142" s="160">
        <f>SUM(M143:M150)</f>
        <v>0</v>
      </c>
      <c r="N142" s="160"/>
      <c r="O142" s="160">
        <f>SUM(O143:O150)</f>
        <v>0.19000000000000003</v>
      </c>
      <c r="P142" s="160"/>
      <c r="Q142" s="161">
        <f>SUM(Q143:Q150)</f>
        <v>0</v>
      </c>
      <c r="R142" s="155"/>
      <c r="S142" s="155"/>
      <c r="T142" s="155"/>
      <c r="U142" s="155"/>
      <c r="V142" s="155">
        <f>SUM(V143:V150)</f>
        <v>37.049999999999997</v>
      </c>
      <c r="W142" s="155"/>
      <c r="X142" s="155"/>
      <c r="AG142" t="s">
        <v>208</v>
      </c>
    </row>
    <row r="143" spans="1:60" outlineLevel="1" x14ac:dyDescent="0.2">
      <c r="A143" s="168">
        <v>113</v>
      </c>
      <c r="B143" s="169" t="s">
        <v>719</v>
      </c>
      <c r="C143" s="175" t="s">
        <v>720</v>
      </c>
      <c r="D143" s="170" t="s">
        <v>267</v>
      </c>
      <c r="E143" s="171">
        <v>8</v>
      </c>
      <c r="F143" s="172"/>
      <c r="G143" s="172">
        <f t="shared" ref="G143:G150" si="56">ROUND(E143*F143,2)</f>
        <v>0</v>
      </c>
      <c r="H143" s="172">
        <v>3.45</v>
      </c>
      <c r="I143" s="172">
        <f t="shared" ref="I143:I150" si="57">ROUND(E143*H143,2)</f>
        <v>27.6</v>
      </c>
      <c r="J143" s="172">
        <v>126.05</v>
      </c>
      <c r="K143" s="172">
        <f t="shared" ref="K143:K150" si="58">ROUND(E143*J143,2)</f>
        <v>1008.4</v>
      </c>
      <c r="L143" s="172">
        <v>21</v>
      </c>
      <c r="M143" s="172">
        <f t="shared" ref="M143:M150" si="59">G143*(1+L143/100)</f>
        <v>0</v>
      </c>
      <c r="N143" s="172">
        <v>1.0000000000000001E-5</v>
      </c>
      <c r="O143" s="172">
        <f t="shared" ref="O143:O150" si="60">ROUND(E143*N143,2)</f>
        <v>0</v>
      </c>
      <c r="P143" s="172">
        <v>0</v>
      </c>
      <c r="Q143" s="173">
        <f t="shared" ref="Q143:Q150" si="61">ROUND(E143*P143,2)</f>
        <v>0</v>
      </c>
      <c r="R143" s="154"/>
      <c r="S143" s="154" t="s">
        <v>212</v>
      </c>
      <c r="T143" s="154" t="s">
        <v>213</v>
      </c>
      <c r="U143" s="154">
        <v>0.28000000000000003</v>
      </c>
      <c r="V143" s="154">
        <f t="shared" ref="V143:V150" si="62">ROUND(E143*U143,2)</f>
        <v>2.2400000000000002</v>
      </c>
      <c r="W143" s="154"/>
      <c r="X143" s="154" t="s">
        <v>214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215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68">
        <v>114</v>
      </c>
      <c r="B144" s="169" t="s">
        <v>721</v>
      </c>
      <c r="C144" s="175" t="s">
        <v>722</v>
      </c>
      <c r="D144" s="170" t="s">
        <v>267</v>
      </c>
      <c r="E144" s="171">
        <v>4</v>
      </c>
      <c r="F144" s="172"/>
      <c r="G144" s="172">
        <f t="shared" si="56"/>
        <v>0</v>
      </c>
      <c r="H144" s="172">
        <v>168.21</v>
      </c>
      <c r="I144" s="172">
        <f t="shared" si="57"/>
        <v>672.84</v>
      </c>
      <c r="J144" s="172">
        <v>921.79</v>
      </c>
      <c r="K144" s="172">
        <f t="shared" si="58"/>
        <v>3687.16</v>
      </c>
      <c r="L144" s="172">
        <v>21</v>
      </c>
      <c r="M144" s="172">
        <f t="shared" si="59"/>
        <v>0</v>
      </c>
      <c r="N144" s="172">
        <v>1.42E-3</v>
      </c>
      <c r="O144" s="172">
        <f t="shared" si="60"/>
        <v>0.01</v>
      </c>
      <c r="P144" s="172">
        <v>0</v>
      </c>
      <c r="Q144" s="173">
        <f t="shared" si="61"/>
        <v>0</v>
      </c>
      <c r="R144" s="154"/>
      <c r="S144" s="154" t="s">
        <v>212</v>
      </c>
      <c r="T144" s="154" t="s">
        <v>213</v>
      </c>
      <c r="U144" s="154">
        <v>4.3503800000000004</v>
      </c>
      <c r="V144" s="154">
        <f t="shared" si="62"/>
        <v>17.399999999999999</v>
      </c>
      <c r="W144" s="154"/>
      <c r="X144" s="154" t="s">
        <v>511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512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68">
        <v>115</v>
      </c>
      <c r="B145" s="169" t="s">
        <v>723</v>
      </c>
      <c r="C145" s="175" t="s">
        <v>724</v>
      </c>
      <c r="D145" s="170" t="s">
        <v>267</v>
      </c>
      <c r="E145" s="171">
        <v>4</v>
      </c>
      <c r="F145" s="172"/>
      <c r="G145" s="172">
        <f t="shared" si="56"/>
        <v>0</v>
      </c>
      <c r="H145" s="172">
        <v>190.42</v>
      </c>
      <c r="I145" s="172">
        <f t="shared" si="57"/>
        <v>761.68</v>
      </c>
      <c r="J145" s="172">
        <v>921.58</v>
      </c>
      <c r="K145" s="172">
        <f t="shared" si="58"/>
        <v>3686.32</v>
      </c>
      <c r="L145" s="172">
        <v>21</v>
      </c>
      <c r="M145" s="172">
        <f t="shared" si="59"/>
        <v>0</v>
      </c>
      <c r="N145" s="172">
        <v>1.6199999999999999E-3</v>
      </c>
      <c r="O145" s="172">
        <f t="shared" si="60"/>
        <v>0.01</v>
      </c>
      <c r="P145" s="172">
        <v>0</v>
      </c>
      <c r="Q145" s="173">
        <f t="shared" si="61"/>
        <v>0</v>
      </c>
      <c r="R145" s="154"/>
      <c r="S145" s="154" t="s">
        <v>212</v>
      </c>
      <c r="T145" s="154" t="s">
        <v>213</v>
      </c>
      <c r="U145" s="154">
        <v>4.3518499999999998</v>
      </c>
      <c r="V145" s="154">
        <f t="shared" si="62"/>
        <v>17.41</v>
      </c>
      <c r="W145" s="154"/>
      <c r="X145" s="154" t="s">
        <v>511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512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68">
        <v>116</v>
      </c>
      <c r="B146" s="169" t="s">
        <v>725</v>
      </c>
      <c r="C146" s="175" t="s">
        <v>726</v>
      </c>
      <c r="D146" s="170" t="s">
        <v>267</v>
      </c>
      <c r="E146" s="171">
        <v>4</v>
      </c>
      <c r="F146" s="172"/>
      <c r="G146" s="172">
        <f t="shared" si="56"/>
        <v>0</v>
      </c>
      <c r="H146" s="172">
        <v>3000</v>
      </c>
      <c r="I146" s="172">
        <f t="shared" si="57"/>
        <v>12000</v>
      </c>
      <c r="J146" s="172">
        <v>0</v>
      </c>
      <c r="K146" s="172">
        <f t="shared" si="58"/>
        <v>0</v>
      </c>
      <c r="L146" s="172">
        <v>21</v>
      </c>
      <c r="M146" s="172">
        <f t="shared" si="59"/>
        <v>0</v>
      </c>
      <c r="N146" s="172">
        <v>1.7000000000000001E-2</v>
      </c>
      <c r="O146" s="172">
        <f t="shared" si="60"/>
        <v>7.0000000000000007E-2</v>
      </c>
      <c r="P146" s="172">
        <v>0</v>
      </c>
      <c r="Q146" s="173">
        <f t="shared" si="61"/>
        <v>0</v>
      </c>
      <c r="R146" s="154" t="s">
        <v>699</v>
      </c>
      <c r="S146" s="154" t="s">
        <v>212</v>
      </c>
      <c r="T146" s="154" t="s">
        <v>236</v>
      </c>
      <c r="U146" s="154">
        <v>0</v>
      </c>
      <c r="V146" s="154">
        <f t="shared" si="62"/>
        <v>0</v>
      </c>
      <c r="W146" s="154"/>
      <c r="X146" s="154" t="s">
        <v>272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273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68">
        <v>117</v>
      </c>
      <c r="B147" s="169" t="s">
        <v>727</v>
      </c>
      <c r="C147" s="175" t="s">
        <v>728</v>
      </c>
      <c r="D147" s="170" t="s">
        <v>267</v>
      </c>
      <c r="E147" s="171">
        <v>4</v>
      </c>
      <c r="F147" s="172"/>
      <c r="G147" s="172">
        <f t="shared" si="56"/>
        <v>0</v>
      </c>
      <c r="H147" s="172">
        <v>3000</v>
      </c>
      <c r="I147" s="172">
        <f t="shared" si="57"/>
        <v>12000</v>
      </c>
      <c r="J147" s="172">
        <v>0</v>
      </c>
      <c r="K147" s="172">
        <f t="shared" si="58"/>
        <v>0</v>
      </c>
      <c r="L147" s="172">
        <v>21</v>
      </c>
      <c r="M147" s="172">
        <f t="shared" si="59"/>
        <v>0</v>
      </c>
      <c r="N147" s="172">
        <v>1.9E-2</v>
      </c>
      <c r="O147" s="172">
        <f t="shared" si="60"/>
        <v>0.08</v>
      </c>
      <c r="P147" s="172">
        <v>0</v>
      </c>
      <c r="Q147" s="173">
        <f t="shared" si="61"/>
        <v>0</v>
      </c>
      <c r="R147" s="154" t="s">
        <v>699</v>
      </c>
      <c r="S147" s="154" t="s">
        <v>212</v>
      </c>
      <c r="T147" s="154" t="s">
        <v>236</v>
      </c>
      <c r="U147" s="154">
        <v>0</v>
      </c>
      <c r="V147" s="154">
        <f t="shared" si="62"/>
        <v>0</v>
      </c>
      <c r="W147" s="154"/>
      <c r="X147" s="154" t="s">
        <v>272</v>
      </c>
      <c r="Y147" s="151"/>
      <c r="Z147" s="151"/>
      <c r="AA147" s="151"/>
      <c r="AB147" s="151"/>
      <c r="AC147" s="151"/>
      <c r="AD147" s="151"/>
      <c r="AE147" s="151"/>
      <c r="AF147" s="151"/>
      <c r="AG147" s="151" t="s">
        <v>273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68">
        <v>118</v>
      </c>
      <c r="B148" s="169" t="s">
        <v>729</v>
      </c>
      <c r="C148" s="175" t="s">
        <v>730</v>
      </c>
      <c r="D148" s="170" t="s">
        <v>267</v>
      </c>
      <c r="E148" s="171">
        <v>4</v>
      </c>
      <c r="F148" s="172"/>
      <c r="G148" s="172">
        <f t="shared" si="56"/>
        <v>0</v>
      </c>
      <c r="H148" s="172">
        <v>159</v>
      </c>
      <c r="I148" s="172">
        <f t="shared" si="57"/>
        <v>636</v>
      </c>
      <c r="J148" s="172">
        <v>0</v>
      </c>
      <c r="K148" s="172">
        <f t="shared" si="58"/>
        <v>0</v>
      </c>
      <c r="L148" s="172">
        <v>21</v>
      </c>
      <c r="M148" s="172">
        <f t="shared" si="59"/>
        <v>0</v>
      </c>
      <c r="N148" s="172">
        <v>1.9E-3</v>
      </c>
      <c r="O148" s="172">
        <f t="shared" si="60"/>
        <v>0.01</v>
      </c>
      <c r="P148" s="172">
        <v>0</v>
      </c>
      <c r="Q148" s="173">
        <f t="shared" si="61"/>
        <v>0</v>
      </c>
      <c r="R148" s="154"/>
      <c r="S148" s="154" t="s">
        <v>231</v>
      </c>
      <c r="T148" s="154" t="s">
        <v>731</v>
      </c>
      <c r="U148" s="154">
        <v>0</v>
      </c>
      <c r="V148" s="154">
        <f t="shared" si="62"/>
        <v>0</v>
      </c>
      <c r="W148" s="154"/>
      <c r="X148" s="154" t="s">
        <v>272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273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68">
        <v>119</v>
      </c>
      <c r="B149" s="169" t="s">
        <v>732</v>
      </c>
      <c r="C149" s="175" t="s">
        <v>733</v>
      </c>
      <c r="D149" s="170" t="s">
        <v>267</v>
      </c>
      <c r="E149" s="171">
        <v>4</v>
      </c>
      <c r="F149" s="172"/>
      <c r="G149" s="172">
        <f t="shared" si="56"/>
        <v>0</v>
      </c>
      <c r="H149" s="172">
        <v>190</v>
      </c>
      <c r="I149" s="172">
        <f t="shared" si="57"/>
        <v>760</v>
      </c>
      <c r="J149" s="172">
        <v>0</v>
      </c>
      <c r="K149" s="172">
        <f t="shared" si="58"/>
        <v>0</v>
      </c>
      <c r="L149" s="172">
        <v>21</v>
      </c>
      <c r="M149" s="172">
        <f t="shared" si="59"/>
        <v>0</v>
      </c>
      <c r="N149" s="172">
        <v>1.9E-3</v>
      </c>
      <c r="O149" s="172">
        <f t="shared" si="60"/>
        <v>0.01</v>
      </c>
      <c r="P149" s="172">
        <v>0</v>
      </c>
      <c r="Q149" s="173">
        <f t="shared" si="61"/>
        <v>0</v>
      </c>
      <c r="R149" s="154"/>
      <c r="S149" s="154" t="s">
        <v>231</v>
      </c>
      <c r="T149" s="154" t="s">
        <v>236</v>
      </c>
      <c r="U149" s="154">
        <v>0</v>
      </c>
      <c r="V149" s="154">
        <f t="shared" si="62"/>
        <v>0</v>
      </c>
      <c r="W149" s="154"/>
      <c r="X149" s="154" t="s">
        <v>272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273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68">
        <v>120</v>
      </c>
      <c r="B150" s="169" t="s">
        <v>734</v>
      </c>
      <c r="C150" s="175" t="s">
        <v>735</v>
      </c>
      <c r="D150" s="170" t="s">
        <v>0</v>
      </c>
      <c r="E150" s="171">
        <v>264.32</v>
      </c>
      <c r="F150" s="172"/>
      <c r="G150" s="172">
        <f t="shared" si="56"/>
        <v>0</v>
      </c>
      <c r="H150" s="172">
        <v>0</v>
      </c>
      <c r="I150" s="172">
        <f t="shared" si="57"/>
        <v>0</v>
      </c>
      <c r="J150" s="172">
        <v>1.6</v>
      </c>
      <c r="K150" s="172">
        <f t="shared" si="58"/>
        <v>422.91</v>
      </c>
      <c r="L150" s="172">
        <v>21</v>
      </c>
      <c r="M150" s="172">
        <f t="shared" si="59"/>
        <v>0</v>
      </c>
      <c r="N150" s="172">
        <v>0</v>
      </c>
      <c r="O150" s="172">
        <f t="shared" si="60"/>
        <v>0</v>
      </c>
      <c r="P150" s="172">
        <v>0</v>
      </c>
      <c r="Q150" s="173">
        <f t="shared" si="61"/>
        <v>0</v>
      </c>
      <c r="R150" s="154"/>
      <c r="S150" s="154" t="s">
        <v>212</v>
      </c>
      <c r="T150" s="154" t="s">
        <v>213</v>
      </c>
      <c r="U150" s="154">
        <v>0</v>
      </c>
      <c r="V150" s="154">
        <f t="shared" si="62"/>
        <v>0</v>
      </c>
      <c r="W150" s="154"/>
      <c r="X150" s="154" t="s">
        <v>260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261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x14ac:dyDescent="0.2">
      <c r="A151" s="156" t="s">
        <v>207</v>
      </c>
      <c r="B151" s="157" t="s">
        <v>158</v>
      </c>
      <c r="C151" s="174" t="s">
        <v>159</v>
      </c>
      <c r="D151" s="158"/>
      <c r="E151" s="159"/>
      <c r="F151" s="160"/>
      <c r="G151" s="160">
        <f>SUMIF(AG152:AG153,"&lt;&gt;NOR",G152:G153)</f>
        <v>0</v>
      </c>
      <c r="H151" s="160"/>
      <c r="I151" s="160">
        <f>SUM(I152:I153)</f>
        <v>143878.1</v>
      </c>
      <c r="J151" s="160"/>
      <c r="K151" s="160">
        <f>SUM(K152:K153)</f>
        <v>14807.5</v>
      </c>
      <c r="L151" s="160"/>
      <c r="M151" s="160">
        <f>SUM(M152:M153)</f>
        <v>0</v>
      </c>
      <c r="N151" s="160"/>
      <c r="O151" s="160">
        <f>SUM(O152:O153)</f>
        <v>0.62</v>
      </c>
      <c r="P151" s="160"/>
      <c r="Q151" s="161">
        <f>SUM(Q152:Q153)</f>
        <v>0</v>
      </c>
      <c r="R151" s="155"/>
      <c r="S151" s="155"/>
      <c r="T151" s="155"/>
      <c r="U151" s="155"/>
      <c r="V151" s="155">
        <f>SUM(V152:V153)</f>
        <v>28.85</v>
      </c>
      <c r="W151" s="155"/>
      <c r="X151" s="155"/>
      <c r="AG151" t="s">
        <v>208</v>
      </c>
    </row>
    <row r="152" spans="1:60" ht="22.5" outlineLevel="1" x14ac:dyDescent="0.2">
      <c r="A152" s="168">
        <v>121</v>
      </c>
      <c r="B152" s="169" t="s">
        <v>736</v>
      </c>
      <c r="C152" s="175" t="s">
        <v>737</v>
      </c>
      <c r="D152" s="170" t="s">
        <v>235</v>
      </c>
      <c r="E152" s="171">
        <v>22.8</v>
      </c>
      <c r="F152" s="172"/>
      <c r="G152" s="172">
        <f>ROUND(E152*F152,2)</f>
        <v>0</v>
      </c>
      <c r="H152" s="172">
        <v>184.66</v>
      </c>
      <c r="I152" s="172">
        <f>ROUND(E152*H152,2)</f>
        <v>4210.25</v>
      </c>
      <c r="J152" s="172">
        <v>167.34</v>
      </c>
      <c r="K152" s="172">
        <f>ROUND(E152*J152,2)</f>
        <v>3815.35</v>
      </c>
      <c r="L152" s="172">
        <v>21</v>
      </c>
      <c r="M152" s="172">
        <f>G152*(1+L152/100)</f>
        <v>0</v>
      </c>
      <c r="N152" s="172">
        <v>4.8599999999999997E-3</v>
      </c>
      <c r="O152" s="172">
        <f>ROUND(E152*N152,2)</f>
        <v>0.11</v>
      </c>
      <c r="P152" s="172">
        <v>0</v>
      </c>
      <c r="Q152" s="173">
        <f>ROUND(E152*P152,2)</f>
        <v>0</v>
      </c>
      <c r="R152" s="154"/>
      <c r="S152" s="154" t="s">
        <v>212</v>
      </c>
      <c r="T152" s="154" t="s">
        <v>213</v>
      </c>
      <c r="U152" s="154">
        <v>0.35599999999999998</v>
      </c>
      <c r="V152" s="154">
        <f>ROUND(E152*U152,2)</f>
        <v>8.1199999999999992</v>
      </c>
      <c r="W152" s="154"/>
      <c r="X152" s="154" t="s">
        <v>214</v>
      </c>
      <c r="Y152" s="151"/>
      <c r="Z152" s="151"/>
      <c r="AA152" s="151"/>
      <c r="AB152" s="151"/>
      <c r="AC152" s="151"/>
      <c r="AD152" s="151"/>
      <c r="AE152" s="151"/>
      <c r="AF152" s="151"/>
      <c r="AG152" s="151" t="s">
        <v>215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68">
        <v>122</v>
      </c>
      <c r="B153" s="169" t="s">
        <v>738</v>
      </c>
      <c r="C153" s="175" t="s">
        <v>739</v>
      </c>
      <c r="D153" s="170" t="s">
        <v>247</v>
      </c>
      <c r="E153" s="171">
        <v>25.11</v>
      </c>
      <c r="F153" s="172"/>
      <c r="G153" s="172">
        <f>ROUND(E153*F153,2)</f>
        <v>0</v>
      </c>
      <c r="H153" s="172">
        <v>5562.24</v>
      </c>
      <c r="I153" s="172">
        <f>ROUND(E153*H153,2)</f>
        <v>139667.85</v>
      </c>
      <c r="J153" s="172">
        <v>437.76</v>
      </c>
      <c r="K153" s="172">
        <f>ROUND(E153*J153,2)</f>
        <v>10992.15</v>
      </c>
      <c r="L153" s="172">
        <v>21</v>
      </c>
      <c r="M153" s="172">
        <f>G153*(1+L153/100)</f>
        <v>0</v>
      </c>
      <c r="N153" s="172">
        <v>2.0299999999999999E-2</v>
      </c>
      <c r="O153" s="172">
        <f>ROUND(E153*N153,2)</f>
        <v>0.51</v>
      </c>
      <c r="P153" s="172">
        <v>0</v>
      </c>
      <c r="Q153" s="173">
        <f>ROUND(E153*P153,2)</f>
        <v>0</v>
      </c>
      <c r="R153" s="154"/>
      <c r="S153" s="154" t="s">
        <v>231</v>
      </c>
      <c r="T153" s="154" t="s">
        <v>236</v>
      </c>
      <c r="U153" s="154">
        <v>0.82567000000000002</v>
      </c>
      <c r="V153" s="154">
        <f>ROUND(E153*U153,2)</f>
        <v>20.73</v>
      </c>
      <c r="W153" s="154"/>
      <c r="X153" s="154" t="s">
        <v>511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512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x14ac:dyDescent="0.2">
      <c r="A154" s="156" t="s">
        <v>207</v>
      </c>
      <c r="B154" s="157" t="s">
        <v>160</v>
      </c>
      <c r="C154" s="174" t="s">
        <v>161</v>
      </c>
      <c r="D154" s="158"/>
      <c r="E154" s="159"/>
      <c r="F154" s="160"/>
      <c r="G154" s="160">
        <f>SUMIF(AG155:AG157,"&lt;&gt;NOR",G155:G157)</f>
        <v>0</v>
      </c>
      <c r="H154" s="160"/>
      <c r="I154" s="160">
        <f>SUM(I155:I157)</f>
        <v>76011.739999999991</v>
      </c>
      <c r="J154" s="160"/>
      <c r="K154" s="160">
        <f>SUM(K155:K157)</f>
        <v>82682.02</v>
      </c>
      <c r="L154" s="160"/>
      <c r="M154" s="160">
        <f>SUM(M155:M157)</f>
        <v>0</v>
      </c>
      <c r="N154" s="160"/>
      <c r="O154" s="160">
        <f>SUM(O155:O157)</f>
        <v>3.15</v>
      </c>
      <c r="P154" s="160"/>
      <c r="Q154" s="161">
        <f>SUM(Q155:Q157)</f>
        <v>0</v>
      </c>
      <c r="R154" s="155"/>
      <c r="S154" s="155"/>
      <c r="T154" s="155"/>
      <c r="U154" s="155"/>
      <c r="V154" s="155">
        <f>SUM(V155:V157)</f>
        <v>170.03</v>
      </c>
      <c r="W154" s="155"/>
      <c r="X154" s="155"/>
      <c r="AG154" t="s">
        <v>208</v>
      </c>
    </row>
    <row r="155" spans="1:60" outlineLevel="1" x14ac:dyDescent="0.2">
      <c r="A155" s="168">
        <v>123</v>
      </c>
      <c r="B155" s="169" t="s">
        <v>740</v>
      </c>
      <c r="C155" s="175" t="s">
        <v>741</v>
      </c>
      <c r="D155" s="170" t="s">
        <v>247</v>
      </c>
      <c r="E155" s="171">
        <v>5.76</v>
      </c>
      <c r="F155" s="172"/>
      <c r="G155" s="172">
        <f>ROUND(E155*F155,2)</f>
        <v>0</v>
      </c>
      <c r="H155" s="172">
        <v>327.41000000000003</v>
      </c>
      <c r="I155" s="172">
        <f>ROUND(E155*H155,2)</f>
        <v>1885.88</v>
      </c>
      <c r="J155" s="172">
        <v>210.59</v>
      </c>
      <c r="K155" s="172">
        <f>ROUND(E155*J155,2)</f>
        <v>1213</v>
      </c>
      <c r="L155" s="172">
        <v>21</v>
      </c>
      <c r="M155" s="172">
        <f>G155*(1+L155/100)</f>
        <v>0</v>
      </c>
      <c r="N155" s="172">
        <v>3.7799999999999999E-3</v>
      </c>
      <c r="O155" s="172">
        <f>ROUND(E155*N155,2)</f>
        <v>0.02</v>
      </c>
      <c r="P155" s="172">
        <v>0</v>
      </c>
      <c r="Q155" s="173">
        <f>ROUND(E155*P155,2)</f>
        <v>0</v>
      </c>
      <c r="R155" s="154"/>
      <c r="S155" s="154" t="s">
        <v>212</v>
      </c>
      <c r="T155" s="154" t="s">
        <v>213</v>
      </c>
      <c r="U155" s="154">
        <v>0.42403000000000002</v>
      </c>
      <c r="V155" s="154">
        <f>ROUND(E155*U155,2)</f>
        <v>2.44</v>
      </c>
      <c r="W155" s="154"/>
      <c r="X155" s="154" t="s">
        <v>511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512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68">
        <v>124</v>
      </c>
      <c r="B156" s="169" t="s">
        <v>742</v>
      </c>
      <c r="C156" s="175" t="s">
        <v>743</v>
      </c>
      <c r="D156" s="170" t="s">
        <v>235</v>
      </c>
      <c r="E156" s="171">
        <v>28.8</v>
      </c>
      <c r="F156" s="172"/>
      <c r="G156" s="172">
        <f>ROUND(E156*F156,2)</f>
        <v>0</v>
      </c>
      <c r="H156" s="172">
        <v>294.26</v>
      </c>
      <c r="I156" s="172">
        <f>ROUND(E156*H156,2)</f>
        <v>8474.69</v>
      </c>
      <c r="J156" s="172">
        <v>521.74</v>
      </c>
      <c r="K156" s="172">
        <f>ROUND(E156*J156,2)</f>
        <v>15026.11</v>
      </c>
      <c r="L156" s="172">
        <v>21</v>
      </c>
      <c r="M156" s="172">
        <f>G156*(1+L156/100)</f>
        <v>0</v>
      </c>
      <c r="N156" s="172">
        <v>1.721E-2</v>
      </c>
      <c r="O156" s="172">
        <f>ROUND(E156*N156,2)</f>
        <v>0.5</v>
      </c>
      <c r="P156" s="172">
        <v>0</v>
      </c>
      <c r="Q156" s="173">
        <f>ROUND(E156*P156,2)</f>
        <v>0</v>
      </c>
      <c r="R156" s="154"/>
      <c r="S156" s="154" t="s">
        <v>212</v>
      </c>
      <c r="T156" s="154" t="s">
        <v>213</v>
      </c>
      <c r="U156" s="154">
        <v>1.0688599999999999</v>
      </c>
      <c r="V156" s="154">
        <f>ROUND(E156*U156,2)</f>
        <v>30.78</v>
      </c>
      <c r="W156" s="154"/>
      <c r="X156" s="154" t="s">
        <v>511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512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68">
        <v>125</v>
      </c>
      <c r="B157" s="169" t="s">
        <v>744</v>
      </c>
      <c r="C157" s="175" t="s">
        <v>745</v>
      </c>
      <c r="D157" s="170" t="s">
        <v>247</v>
      </c>
      <c r="E157" s="171">
        <v>103.36</v>
      </c>
      <c r="F157" s="172"/>
      <c r="G157" s="172">
        <f>ROUND(E157*F157,2)</f>
        <v>0</v>
      </c>
      <c r="H157" s="172">
        <v>635.16999999999996</v>
      </c>
      <c r="I157" s="172">
        <f>ROUND(E157*H157,2)</f>
        <v>65651.17</v>
      </c>
      <c r="J157" s="172">
        <v>642.83000000000004</v>
      </c>
      <c r="K157" s="172">
        <f>ROUND(E157*J157,2)</f>
        <v>66442.91</v>
      </c>
      <c r="L157" s="172">
        <v>21</v>
      </c>
      <c r="M157" s="172">
        <f>G157*(1+L157/100)</f>
        <v>0</v>
      </c>
      <c r="N157" s="172">
        <v>2.5420000000000002E-2</v>
      </c>
      <c r="O157" s="172">
        <f>ROUND(E157*N157,2)</f>
        <v>2.63</v>
      </c>
      <c r="P157" s="172">
        <v>0</v>
      </c>
      <c r="Q157" s="173">
        <f>ROUND(E157*P157,2)</f>
        <v>0</v>
      </c>
      <c r="R157" s="154"/>
      <c r="S157" s="154" t="s">
        <v>212</v>
      </c>
      <c r="T157" s="154" t="s">
        <v>213</v>
      </c>
      <c r="U157" s="154">
        <v>1.3236000000000001</v>
      </c>
      <c r="V157" s="154">
        <f>ROUND(E157*U157,2)</f>
        <v>136.81</v>
      </c>
      <c r="W157" s="154"/>
      <c r="X157" s="154" t="s">
        <v>511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512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x14ac:dyDescent="0.2">
      <c r="A158" s="156" t="s">
        <v>207</v>
      </c>
      <c r="B158" s="157" t="s">
        <v>162</v>
      </c>
      <c r="C158" s="174" t="s">
        <v>163</v>
      </c>
      <c r="D158" s="158"/>
      <c r="E158" s="159"/>
      <c r="F158" s="160"/>
      <c r="G158" s="160">
        <f>SUMIF(AG159:AG160,"&lt;&gt;NOR",G159:G160)</f>
        <v>0</v>
      </c>
      <c r="H158" s="160"/>
      <c r="I158" s="160">
        <f>SUM(I159:I160)</f>
        <v>42071.29</v>
      </c>
      <c r="J158" s="160"/>
      <c r="K158" s="160">
        <f>SUM(K159:K160)</f>
        <v>45041.51</v>
      </c>
      <c r="L158" s="160"/>
      <c r="M158" s="160">
        <f>SUM(M159:M160)</f>
        <v>0</v>
      </c>
      <c r="N158" s="160"/>
      <c r="O158" s="160">
        <f>SUM(O159:O160)</f>
        <v>1.27</v>
      </c>
      <c r="P158" s="160"/>
      <c r="Q158" s="161">
        <f>SUM(Q159:Q160)</f>
        <v>0</v>
      </c>
      <c r="R158" s="155"/>
      <c r="S158" s="155"/>
      <c r="T158" s="155"/>
      <c r="U158" s="155"/>
      <c r="V158" s="155">
        <f>SUM(V159:V160)</f>
        <v>170.9</v>
      </c>
      <c r="W158" s="155"/>
      <c r="X158" s="155"/>
      <c r="AG158" t="s">
        <v>208</v>
      </c>
    </row>
    <row r="159" spans="1:60" outlineLevel="1" x14ac:dyDescent="0.2">
      <c r="A159" s="168">
        <v>126</v>
      </c>
      <c r="B159" s="169" t="s">
        <v>746</v>
      </c>
      <c r="C159" s="175" t="s">
        <v>747</v>
      </c>
      <c r="D159" s="170" t="s">
        <v>247</v>
      </c>
      <c r="E159" s="171">
        <v>24.3</v>
      </c>
      <c r="F159" s="172"/>
      <c r="G159" s="172">
        <f>ROUND(E159*F159,2)</f>
        <v>0</v>
      </c>
      <c r="H159" s="172">
        <v>550.17999999999995</v>
      </c>
      <c r="I159" s="172">
        <f>ROUND(E159*H159,2)</f>
        <v>13369.37</v>
      </c>
      <c r="J159" s="172">
        <v>643.82000000000005</v>
      </c>
      <c r="K159" s="172">
        <f>ROUND(E159*J159,2)</f>
        <v>15644.83</v>
      </c>
      <c r="L159" s="172">
        <v>21</v>
      </c>
      <c r="M159" s="172">
        <f>G159*(1+L159/100)</f>
        <v>0</v>
      </c>
      <c r="N159" s="172">
        <v>1.6670000000000001E-2</v>
      </c>
      <c r="O159" s="172">
        <f>ROUND(E159*N159,2)</f>
        <v>0.41</v>
      </c>
      <c r="P159" s="172">
        <v>0</v>
      </c>
      <c r="Q159" s="173">
        <f>ROUND(E159*P159,2)</f>
        <v>0</v>
      </c>
      <c r="R159" s="154"/>
      <c r="S159" s="154" t="s">
        <v>212</v>
      </c>
      <c r="T159" s="154" t="s">
        <v>213</v>
      </c>
      <c r="U159" s="154">
        <v>2.5821800000000001</v>
      </c>
      <c r="V159" s="154">
        <f>ROUND(E159*U159,2)</f>
        <v>62.75</v>
      </c>
      <c r="W159" s="154"/>
      <c r="X159" s="154" t="s">
        <v>511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512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22.5" outlineLevel="1" x14ac:dyDescent="0.2">
      <c r="A160" s="168">
        <v>127</v>
      </c>
      <c r="B160" s="169" t="s">
        <v>748</v>
      </c>
      <c r="C160" s="175" t="s">
        <v>749</v>
      </c>
      <c r="D160" s="170" t="s">
        <v>247</v>
      </c>
      <c r="E160" s="171">
        <v>37.799999999999997</v>
      </c>
      <c r="F160" s="172"/>
      <c r="G160" s="172">
        <f>ROUND(E160*F160,2)</f>
        <v>0</v>
      </c>
      <c r="H160" s="172">
        <v>759.31</v>
      </c>
      <c r="I160" s="172">
        <f>ROUND(E160*H160,2)</f>
        <v>28701.919999999998</v>
      </c>
      <c r="J160" s="172">
        <v>777.69</v>
      </c>
      <c r="K160" s="172">
        <f>ROUND(E160*J160,2)</f>
        <v>29396.68</v>
      </c>
      <c r="L160" s="172">
        <v>21</v>
      </c>
      <c r="M160" s="172">
        <f>G160*(1+L160/100)</f>
        <v>0</v>
      </c>
      <c r="N160" s="172">
        <v>2.2780000000000002E-2</v>
      </c>
      <c r="O160" s="172">
        <f>ROUND(E160*N160,2)</f>
        <v>0.86</v>
      </c>
      <c r="P160" s="172">
        <v>0</v>
      </c>
      <c r="Q160" s="173">
        <f>ROUND(E160*P160,2)</f>
        <v>0</v>
      </c>
      <c r="R160" s="154"/>
      <c r="S160" s="154" t="s">
        <v>212</v>
      </c>
      <c r="T160" s="154" t="s">
        <v>213</v>
      </c>
      <c r="U160" s="154">
        <v>2.86104</v>
      </c>
      <c r="V160" s="154">
        <f>ROUND(E160*U160,2)</f>
        <v>108.15</v>
      </c>
      <c r="W160" s="154"/>
      <c r="X160" s="154" t="s">
        <v>511</v>
      </c>
      <c r="Y160" s="151"/>
      <c r="Z160" s="151"/>
      <c r="AA160" s="151"/>
      <c r="AB160" s="151"/>
      <c r="AC160" s="151"/>
      <c r="AD160" s="151"/>
      <c r="AE160" s="151"/>
      <c r="AF160" s="151"/>
      <c r="AG160" s="151" t="s">
        <v>512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x14ac:dyDescent="0.2">
      <c r="A161" s="156" t="s">
        <v>207</v>
      </c>
      <c r="B161" s="157" t="s">
        <v>164</v>
      </c>
      <c r="C161" s="174" t="s">
        <v>165</v>
      </c>
      <c r="D161" s="158"/>
      <c r="E161" s="159"/>
      <c r="F161" s="160"/>
      <c r="G161" s="160">
        <f>SUMIF(AG162:AG163,"&lt;&gt;NOR",G162:G163)</f>
        <v>0</v>
      </c>
      <c r="H161" s="160"/>
      <c r="I161" s="160">
        <f>SUM(I162:I163)</f>
        <v>21641.85</v>
      </c>
      <c r="J161" s="160"/>
      <c r="K161" s="160">
        <f>SUM(K162:K163)</f>
        <v>180893.25</v>
      </c>
      <c r="L161" s="160"/>
      <c r="M161" s="160">
        <f>SUM(M162:M163)</f>
        <v>0</v>
      </c>
      <c r="N161" s="160"/>
      <c r="O161" s="160">
        <f>SUM(O162:O163)</f>
        <v>0.57000000000000006</v>
      </c>
      <c r="P161" s="160"/>
      <c r="Q161" s="161">
        <f>SUM(Q162:Q163)</f>
        <v>0</v>
      </c>
      <c r="R161" s="155"/>
      <c r="S161" s="155"/>
      <c r="T161" s="155"/>
      <c r="U161" s="155"/>
      <c r="V161" s="155">
        <f>SUM(V162:V163)</f>
        <v>365.84000000000003</v>
      </c>
      <c r="W161" s="155"/>
      <c r="X161" s="155"/>
      <c r="AG161" t="s">
        <v>208</v>
      </c>
    </row>
    <row r="162" spans="1:60" outlineLevel="1" x14ac:dyDescent="0.2">
      <c r="A162" s="168">
        <v>128</v>
      </c>
      <c r="B162" s="169" t="s">
        <v>750</v>
      </c>
      <c r="C162" s="175" t="s">
        <v>751</v>
      </c>
      <c r="D162" s="170" t="s">
        <v>247</v>
      </c>
      <c r="E162" s="171">
        <v>2722.2460000000001</v>
      </c>
      <c r="F162" s="172"/>
      <c r="G162" s="172">
        <f>ROUND(E162*F162,2)</f>
        <v>0</v>
      </c>
      <c r="H162" s="172">
        <v>4.16</v>
      </c>
      <c r="I162" s="172">
        <f>ROUND(E162*H162,2)</f>
        <v>11324.54</v>
      </c>
      <c r="J162" s="172">
        <v>16.04</v>
      </c>
      <c r="K162" s="172">
        <f>ROUND(E162*J162,2)</f>
        <v>43664.83</v>
      </c>
      <c r="L162" s="172">
        <v>21</v>
      </c>
      <c r="M162" s="172">
        <f>G162*(1+L162/100)</f>
        <v>0</v>
      </c>
      <c r="N162" s="172">
        <v>6.9999999999999994E-5</v>
      </c>
      <c r="O162" s="172">
        <f>ROUND(E162*N162,2)</f>
        <v>0.19</v>
      </c>
      <c r="P162" s="172">
        <v>0</v>
      </c>
      <c r="Q162" s="173">
        <f>ROUND(E162*P162,2)</f>
        <v>0</v>
      </c>
      <c r="R162" s="154"/>
      <c r="S162" s="154" t="s">
        <v>212</v>
      </c>
      <c r="T162" s="154" t="s">
        <v>213</v>
      </c>
      <c r="U162" s="154">
        <v>3.2480000000000002E-2</v>
      </c>
      <c r="V162" s="154">
        <f>ROUND(E162*U162,2)</f>
        <v>88.42</v>
      </c>
      <c r="W162" s="154"/>
      <c r="X162" s="154" t="s">
        <v>214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215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62">
        <v>129</v>
      </c>
      <c r="B163" s="163" t="s">
        <v>752</v>
      </c>
      <c r="C163" s="176" t="s">
        <v>753</v>
      </c>
      <c r="D163" s="164" t="s">
        <v>247</v>
      </c>
      <c r="E163" s="165">
        <v>2722.2460000000001</v>
      </c>
      <c r="F163" s="166"/>
      <c r="G163" s="166">
        <f>ROUND(E163*F163,2)</f>
        <v>0</v>
      </c>
      <c r="H163" s="166">
        <v>3.79</v>
      </c>
      <c r="I163" s="166">
        <f>ROUND(E163*H163,2)</f>
        <v>10317.31</v>
      </c>
      <c r="J163" s="166">
        <v>50.41</v>
      </c>
      <c r="K163" s="166">
        <f>ROUND(E163*J163,2)</f>
        <v>137228.42000000001</v>
      </c>
      <c r="L163" s="166">
        <v>21</v>
      </c>
      <c r="M163" s="166">
        <f>G163*(1+L163/100)</f>
        <v>0</v>
      </c>
      <c r="N163" s="166">
        <v>1.3999999999999999E-4</v>
      </c>
      <c r="O163" s="166">
        <f>ROUND(E163*N163,2)</f>
        <v>0.38</v>
      </c>
      <c r="P163" s="166">
        <v>0</v>
      </c>
      <c r="Q163" s="167">
        <f>ROUND(E163*P163,2)</f>
        <v>0</v>
      </c>
      <c r="R163" s="154"/>
      <c r="S163" s="154" t="s">
        <v>212</v>
      </c>
      <c r="T163" s="154" t="s">
        <v>213</v>
      </c>
      <c r="U163" s="154">
        <v>0.10191</v>
      </c>
      <c r="V163" s="154">
        <f>ROUND(E163*U163,2)</f>
        <v>277.42</v>
      </c>
      <c r="W163" s="154"/>
      <c r="X163" s="154" t="s">
        <v>214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215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x14ac:dyDescent="0.2">
      <c r="A164" s="3"/>
      <c r="B164" s="4"/>
      <c r="C164" s="177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AE164">
        <v>15</v>
      </c>
      <c r="AF164">
        <v>21</v>
      </c>
      <c r="AG164" t="s">
        <v>194</v>
      </c>
    </row>
    <row r="165" spans="1:60" x14ac:dyDescent="0.2">
      <c r="C165" s="178"/>
      <c r="D165" s="10"/>
      <c r="AG165" t="s">
        <v>264</v>
      </c>
    </row>
    <row r="166" spans="1:60" x14ac:dyDescent="0.2">
      <c r="D166" s="10"/>
    </row>
    <row r="167" spans="1:60" x14ac:dyDescent="0.2">
      <c r="D167" s="10"/>
    </row>
    <row r="168" spans="1:60" x14ac:dyDescent="0.2">
      <c r="D168" s="10"/>
    </row>
    <row r="169" spans="1:60" x14ac:dyDescent="0.2">
      <c r="D169" s="10"/>
    </row>
    <row r="170" spans="1:60" x14ac:dyDescent="0.2">
      <c r="D170" s="10"/>
    </row>
    <row r="171" spans="1:60" x14ac:dyDescent="0.2">
      <c r="D171" s="10"/>
    </row>
    <row r="172" spans="1:60" x14ac:dyDescent="0.2">
      <c r="D172" s="10"/>
    </row>
    <row r="173" spans="1:60" x14ac:dyDescent="0.2">
      <c r="D173" s="10"/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:F3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G1" t="s">
        <v>182</v>
      </c>
    </row>
    <row r="2" spans="1:60" ht="24.95" customHeight="1" x14ac:dyDescent="0.2">
      <c r="A2" s="143" t="s">
        <v>7</v>
      </c>
      <c r="B2" s="48" t="s">
        <v>43</v>
      </c>
      <c r="C2" s="236" t="s">
        <v>44</v>
      </c>
      <c r="D2" s="237"/>
      <c r="E2" s="237"/>
      <c r="F2" s="237"/>
      <c r="G2" s="238"/>
      <c r="AG2" t="s">
        <v>183</v>
      </c>
    </row>
    <row r="3" spans="1:60" ht="24.95" customHeight="1" x14ac:dyDescent="0.2">
      <c r="A3" s="143" t="s">
        <v>8</v>
      </c>
      <c r="B3" s="48" t="s">
        <v>58</v>
      </c>
      <c r="C3" s="236" t="s">
        <v>59</v>
      </c>
      <c r="D3" s="237"/>
      <c r="E3" s="237"/>
      <c r="F3" s="237"/>
      <c r="G3" s="238"/>
      <c r="AC3" s="125" t="s">
        <v>183</v>
      </c>
      <c r="AG3" t="s">
        <v>184</v>
      </c>
    </row>
    <row r="4" spans="1:60" ht="24.95" customHeight="1" x14ac:dyDescent="0.2">
      <c r="A4" s="144" t="s">
        <v>9</v>
      </c>
      <c r="B4" s="145" t="s">
        <v>66</v>
      </c>
      <c r="C4" s="239" t="s">
        <v>67</v>
      </c>
      <c r="D4" s="240"/>
      <c r="E4" s="240"/>
      <c r="F4" s="240"/>
      <c r="G4" s="241"/>
      <c r="AG4" t="s">
        <v>185</v>
      </c>
    </row>
    <row r="5" spans="1:60" x14ac:dyDescent="0.2">
      <c r="D5" s="10"/>
    </row>
    <row r="6" spans="1:60" ht="38.25" x14ac:dyDescent="0.2">
      <c r="A6" s="147" t="s">
        <v>186</v>
      </c>
      <c r="B6" s="149" t="s">
        <v>187</v>
      </c>
      <c r="C6" s="149" t="s">
        <v>188</v>
      </c>
      <c r="D6" s="148" t="s">
        <v>189</v>
      </c>
      <c r="E6" s="147" t="s">
        <v>190</v>
      </c>
      <c r="F6" s="146" t="s">
        <v>191</v>
      </c>
      <c r="G6" s="147" t="s">
        <v>30</v>
      </c>
      <c r="H6" s="150" t="s">
        <v>31</v>
      </c>
      <c r="I6" s="150" t="s">
        <v>192</v>
      </c>
      <c r="J6" s="150" t="s">
        <v>32</v>
      </c>
      <c r="K6" s="150" t="s">
        <v>193</v>
      </c>
      <c r="L6" s="150" t="s">
        <v>194</v>
      </c>
      <c r="M6" s="150" t="s">
        <v>195</v>
      </c>
      <c r="N6" s="150" t="s">
        <v>196</v>
      </c>
      <c r="O6" s="150" t="s">
        <v>197</v>
      </c>
      <c r="P6" s="150" t="s">
        <v>198</v>
      </c>
      <c r="Q6" s="150" t="s">
        <v>199</v>
      </c>
      <c r="R6" s="150" t="s">
        <v>200</v>
      </c>
      <c r="S6" s="150" t="s">
        <v>201</v>
      </c>
      <c r="T6" s="150" t="s">
        <v>202</v>
      </c>
      <c r="U6" s="150" t="s">
        <v>203</v>
      </c>
      <c r="V6" s="150" t="s">
        <v>204</v>
      </c>
      <c r="W6" s="150" t="s">
        <v>205</v>
      </c>
      <c r="X6" s="150" t="s">
        <v>206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56" t="s">
        <v>207</v>
      </c>
      <c r="B8" s="157" t="s">
        <v>142</v>
      </c>
      <c r="C8" s="174" t="s">
        <v>143</v>
      </c>
      <c r="D8" s="158"/>
      <c r="E8" s="159"/>
      <c r="F8" s="160"/>
      <c r="G8" s="160">
        <f>SUMIF(AG9:AG9,"&lt;&gt;NOR",G9:G9)</f>
        <v>0</v>
      </c>
      <c r="H8" s="160"/>
      <c r="I8" s="160">
        <f>SUM(I9:I9)</f>
        <v>14885.22</v>
      </c>
      <c r="J8" s="160"/>
      <c r="K8" s="160">
        <f>SUM(K9:K9)</f>
        <v>1280211.78</v>
      </c>
      <c r="L8" s="160"/>
      <c r="M8" s="160">
        <f>SUM(M9:M9)</f>
        <v>0</v>
      </c>
      <c r="N8" s="160"/>
      <c r="O8" s="160">
        <f>SUM(O9:O9)</f>
        <v>0</v>
      </c>
      <c r="P8" s="160"/>
      <c r="Q8" s="161">
        <f>SUM(Q9:Q9)</f>
        <v>0</v>
      </c>
      <c r="R8" s="155"/>
      <c r="S8" s="155"/>
      <c r="T8" s="155"/>
      <c r="U8" s="155"/>
      <c r="V8" s="155">
        <f>SUM(V9:V9)</f>
        <v>5.38</v>
      </c>
      <c r="W8" s="155"/>
      <c r="X8" s="155"/>
      <c r="AG8" t="s">
        <v>208</v>
      </c>
    </row>
    <row r="9" spans="1:60" outlineLevel="1" x14ac:dyDescent="0.2">
      <c r="A9" s="168">
        <v>1</v>
      </c>
      <c r="B9" s="169" t="s">
        <v>754</v>
      </c>
      <c r="C9" s="175" t="s">
        <v>755</v>
      </c>
      <c r="D9" s="170" t="s">
        <v>242</v>
      </c>
      <c r="E9" s="171">
        <v>1</v>
      </c>
      <c r="F9" s="172"/>
      <c r="G9" s="172">
        <f>ROUND(E9*F9,2)</f>
        <v>0</v>
      </c>
      <c r="H9" s="172">
        <v>14885.22</v>
      </c>
      <c r="I9" s="172">
        <f>ROUND(E9*H9,2)</f>
        <v>14885.22</v>
      </c>
      <c r="J9" s="172">
        <v>1280211.78</v>
      </c>
      <c r="K9" s="172">
        <f>ROUND(E9*J9,2)</f>
        <v>1280211.78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3">
        <f>ROUND(E9*P9,2)</f>
        <v>0</v>
      </c>
      <c r="R9" s="154"/>
      <c r="S9" s="154" t="s">
        <v>231</v>
      </c>
      <c r="T9" s="154" t="s">
        <v>236</v>
      </c>
      <c r="U9" s="154">
        <v>5.383</v>
      </c>
      <c r="V9" s="154">
        <f>ROUND(E9*U9,2)</f>
        <v>5.38</v>
      </c>
      <c r="W9" s="154"/>
      <c r="X9" s="154" t="s">
        <v>214</v>
      </c>
      <c r="Y9" s="151"/>
      <c r="Z9" s="151"/>
      <c r="AA9" s="151"/>
      <c r="AB9" s="151"/>
      <c r="AC9" s="151"/>
      <c r="AD9" s="151"/>
      <c r="AE9" s="151"/>
      <c r="AF9" s="151"/>
      <c r="AG9" s="151" t="s">
        <v>215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56" t="s">
        <v>207</v>
      </c>
      <c r="B10" s="157" t="s">
        <v>144</v>
      </c>
      <c r="C10" s="174" t="s">
        <v>145</v>
      </c>
      <c r="D10" s="158"/>
      <c r="E10" s="159"/>
      <c r="F10" s="160"/>
      <c r="G10" s="160">
        <f>SUMIF(AG11:AG11,"&lt;&gt;NOR",G11:G11)</f>
        <v>0</v>
      </c>
      <c r="H10" s="160"/>
      <c r="I10" s="160">
        <f>SUM(I11:I11)</f>
        <v>0</v>
      </c>
      <c r="J10" s="160"/>
      <c r="K10" s="160">
        <f>SUM(K11:K11)</f>
        <v>1432310</v>
      </c>
      <c r="L10" s="160"/>
      <c r="M10" s="160">
        <f>SUM(M11:M11)</f>
        <v>0</v>
      </c>
      <c r="N10" s="160"/>
      <c r="O10" s="160">
        <f>SUM(O11:O11)</f>
        <v>0</v>
      </c>
      <c r="P10" s="160"/>
      <c r="Q10" s="161">
        <f>SUM(Q11:Q11)</f>
        <v>0</v>
      </c>
      <c r="R10" s="155"/>
      <c r="S10" s="155"/>
      <c r="T10" s="155"/>
      <c r="U10" s="155"/>
      <c r="V10" s="155">
        <f>SUM(V11:V11)</f>
        <v>0</v>
      </c>
      <c r="W10" s="155"/>
      <c r="X10" s="155"/>
      <c r="AG10" t="s">
        <v>208</v>
      </c>
    </row>
    <row r="11" spans="1:60" outlineLevel="1" x14ac:dyDescent="0.2">
      <c r="A11" s="168">
        <v>2</v>
      </c>
      <c r="B11" s="169" t="s">
        <v>756</v>
      </c>
      <c r="C11" s="175" t="s">
        <v>757</v>
      </c>
      <c r="D11" s="170" t="s">
        <v>242</v>
      </c>
      <c r="E11" s="171">
        <v>1</v>
      </c>
      <c r="F11" s="172"/>
      <c r="G11" s="172">
        <f>ROUND(E11*F11,2)</f>
        <v>0</v>
      </c>
      <c r="H11" s="172">
        <v>0</v>
      </c>
      <c r="I11" s="172">
        <f>ROUND(E11*H11,2)</f>
        <v>0</v>
      </c>
      <c r="J11" s="172">
        <v>1432310</v>
      </c>
      <c r="K11" s="172">
        <f>ROUND(E11*J11,2)</f>
        <v>1432310</v>
      </c>
      <c r="L11" s="172">
        <v>21</v>
      </c>
      <c r="M11" s="172">
        <f>G11*(1+L11/100)</f>
        <v>0</v>
      </c>
      <c r="N11" s="172">
        <v>0</v>
      </c>
      <c r="O11" s="172">
        <f>ROUND(E11*N11,2)</f>
        <v>0</v>
      </c>
      <c r="P11" s="172">
        <v>0</v>
      </c>
      <c r="Q11" s="173">
        <f>ROUND(E11*P11,2)</f>
        <v>0</v>
      </c>
      <c r="R11" s="154"/>
      <c r="S11" s="154" t="s">
        <v>231</v>
      </c>
      <c r="T11" s="154" t="s">
        <v>236</v>
      </c>
      <c r="U11" s="154">
        <v>0</v>
      </c>
      <c r="V11" s="154">
        <f>ROUND(E11*U11,2)</f>
        <v>0</v>
      </c>
      <c r="W11" s="154"/>
      <c r="X11" s="154" t="s">
        <v>214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215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56" t="s">
        <v>207</v>
      </c>
      <c r="B12" s="157" t="s">
        <v>150</v>
      </c>
      <c r="C12" s="174" t="s">
        <v>151</v>
      </c>
      <c r="D12" s="158"/>
      <c r="E12" s="159"/>
      <c r="F12" s="160"/>
      <c r="G12" s="160">
        <f>SUMIF(AG13:AG13,"&lt;&gt;NOR",G13:G13)</f>
        <v>0</v>
      </c>
      <c r="H12" s="160"/>
      <c r="I12" s="160">
        <f>SUM(I13:I13)</f>
        <v>0</v>
      </c>
      <c r="J12" s="160"/>
      <c r="K12" s="160">
        <f>SUM(K13:K13)</f>
        <v>2521947</v>
      </c>
      <c r="L12" s="160"/>
      <c r="M12" s="160">
        <f>SUM(M13:M13)</f>
        <v>0</v>
      </c>
      <c r="N12" s="160"/>
      <c r="O12" s="160">
        <f>SUM(O13:O13)</f>
        <v>0</v>
      </c>
      <c r="P12" s="160"/>
      <c r="Q12" s="161">
        <f>SUM(Q13:Q13)</f>
        <v>0</v>
      </c>
      <c r="R12" s="155"/>
      <c r="S12" s="155"/>
      <c r="T12" s="155"/>
      <c r="U12" s="155"/>
      <c r="V12" s="155">
        <f>SUM(V13:V13)</f>
        <v>1</v>
      </c>
      <c r="W12" s="155"/>
      <c r="X12" s="155"/>
      <c r="AG12" t="s">
        <v>208</v>
      </c>
    </row>
    <row r="13" spans="1:60" outlineLevel="1" x14ac:dyDescent="0.2">
      <c r="A13" s="168">
        <v>3</v>
      </c>
      <c r="B13" s="169" t="s">
        <v>758</v>
      </c>
      <c r="C13" s="175" t="s">
        <v>759</v>
      </c>
      <c r="D13" s="170" t="s">
        <v>242</v>
      </c>
      <c r="E13" s="171">
        <v>1</v>
      </c>
      <c r="F13" s="172"/>
      <c r="G13" s="172">
        <f>ROUND(E13*F13,2)</f>
        <v>0</v>
      </c>
      <c r="H13" s="172">
        <v>0</v>
      </c>
      <c r="I13" s="172">
        <f>ROUND(E13*H13,2)</f>
        <v>0</v>
      </c>
      <c r="J13" s="172">
        <v>2521947</v>
      </c>
      <c r="K13" s="172">
        <f>ROUND(E13*J13,2)</f>
        <v>2521947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3">
        <f>ROUND(E13*P13,2)</f>
        <v>0</v>
      </c>
      <c r="R13" s="154"/>
      <c r="S13" s="154" t="s">
        <v>231</v>
      </c>
      <c r="T13" s="154" t="s">
        <v>236</v>
      </c>
      <c r="U13" s="154">
        <v>1</v>
      </c>
      <c r="V13" s="154">
        <f>ROUND(E13*U13,2)</f>
        <v>1</v>
      </c>
      <c r="W13" s="154"/>
      <c r="X13" s="154" t="s">
        <v>214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215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56" t="s">
        <v>207</v>
      </c>
      <c r="B14" s="157" t="s">
        <v>152</v>
      </c>
      <c r="C14" s="174" t="s">
        <v>153</v>
      </c>
      <c r="D14" s="158"/>
      <c r="E14" s="159"/>
      <c r="F14" s="160"/>
      <c r="G14" s="160">
        <f>SUMIF(AG15:AG15,"&lt;&gt;NOR",G15:G15)</f>
        <v>0</v>
      </c>
      <c r="H14" s="160"/>
      <c r="I14" s="160">
        <f>SUM(I15:I15)</f>
        <v>0</v>
      </c>
      <c r="J14" s="160"/>
      <c r="K14" s="160">
        <f>SUM(K15:K15)</f>
        <v>10797436</v>
      </c>
      <c r="L14" s="160"/>
      <c r="M14" s="160">
        <f>SUM(M15:M15)</f>
        <v>0</v>
      </c>
      <c r="N14" s="160"/>
      <c r="O14" s="160">
        <f>SUM(O15:O15)</f>
        <v>0</v>
      </c>
      <c r="P14" s="160"/>
      <c r="Q14" s="161">
        <f>SUM(Q15:Q15)</f>
        <v>0</v>
      </c>
      <c r="R14" s="155"/>
      <c r="S14" s="155"/>
      <c r="T14" s="155"/>
      <c r="U14" s="155"/>
      <c r="V14" s="155">
        <f>SUM(V15:V15)</f>
        <v>1</v>
      </c>
      <c r="W14" s="155"/>
      <c r="X14" s="155"/>
      <c r="AG14" t="s">
        <v>208</v>
      </c>
    </row>
    <row r="15" spans="1:60" outlineLevel="1" x14ac:dyDescent="0.2">
      <c r="A15" s="168">
        <v>4</v>
      </c>
      <c r="B15" s="169" t="s">
        <v>760</v>
      </c>
      <c r="C15" s="175" t="s">
        <v>761</v>
      </c>
      <c r="D15" s="170" t="s">
        <v>242</v>
      </c>
      <c r="E15" s="171">
        <v>1</v>
      </c>
      <c r="F15" s="172"/>
      <c r="G15" s="172">
        <f>ROUND(E15*F15,2)</f>
        <v>0</v>
      </c>
      <c r="H15" s="172">
        <v>0</v>
      </c>
      <c r="I15" s="172">
        <f>ROUND(E15*H15,2)</f>
        <v>0</v>
      </c>
      <c r="J15" s="172">
        <v>10797436</v>
      </c>
      <c r="K15" s="172">
        <f>ROUND(E15*J15,2)</f>
        <v>10797436</v>
      </c>
      <c r="L15" s="172">
        <v>21</v>
      </c>
      <c r="M15" s="172">
        <f>G15*(1+L15/100)</f>
        <v>0</v>
      </c>
      <c r="N15" s="172">
        <v>0</v>
      </c>
      <c r="O15" s="172">
        <f>ROUND(E15*N15,2)</f>
        <v>0</v>
      </c>
      <c r="P15" s="172">
        <v>0</v>
      </c>
      <c r="Q15" s="173">
        <f>ROUND(E15*P15,2)</f>
        <v>0</v>
      </c>
      <c r="R15" s="154"/>
      <c r="S15" s="154" t="s">
        <v>231</v>
      </c>
      <c r="T15" s="154" t="s">
        <v>236</v>
      </c>
      <c r="U15" s="154">
        <v>1</v>
      </c>
      <c r="V15" s="154">
        <f>ROUND(E15*U15,2)</f>
        <v>1</v>
      </c>
      <c r="W15" s="154"/>
      <c r="X15" s="154" t="s">
        <v>214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215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56" t="s">
        <v>207</v>
      </c>
      <c r="B16" s="157" t="s">
        <v>154</v>
      </c>
      <c r="C16" s="174" t="s">
        <v>155</v>
      </c>
      <c r="D16" s="158"/>
      <c r="E16" s="159"/>
      <c r="F16" s="160"/>
      <c r="G16" s="160">
        <f>SUMIF(AG17:AG17,"&lt;&gt;NOR",G17:G17)</f>
        <v>0</v>
      </c>
      <c r="H16" s="160"/>
      <c r="I16" s="160">
        <f>SUM(I17:I17)</f>
        <v>0</v>
      </c>
      <c r="J16" s="160"/>
      <c r="K16" s="160">
        <f>SUM(K17:K17)</f>
        <v>272995</v>
      </c>
      <c r="L16" s="160"/>
      <c r="M16" s="160">
        <f>SUM(M17:M17)</f>
        <v>0</v>
      </c>
      <c r="N16" s="160"/>
      <c r="O16" s="160">
        <f>SUM(O17:O17)</f>
        <v>0</v>
      </c>
      <c r="P16" s="160"/>
      <c r="Q16" s="161">
        <f>SUM(Q17:Q17)</f>
        <v>0</v>
      </c>
      <c r="R16" s="155"/>
      <c r="S16" s="155"/>
      <c r="T16" s="155"/>
      <c r="U16" s="155"/>
      <c r="V16" s="155">
        <f>SUM(V17:V17)</f>
        <v>1</v>
      </c>
      <c r="W16" s="155"/>
      <c r="X16" s="155"/>
      <c r="AG16" t="s">
        <v>208</v>
      </c>
    </row>
    <row r="17" spans="1:60" ht="22.5" outlineLevel="1" x14ac:dyDescent="0.2">
      <c r="A17" s="168">
        <v>5</v>
      </c>
      <c r="B17" s="169" t="s">
        <v>762</v>
      </c>
      <c r="C17" s="175" t="s">
        <v>763</v>
      </c>
      <c r="D17" s="170" t="s">
        <v>242</v>
      </c>
      <c r="E17" s="171">
        <v>1</v>
      </c>
      <c r="F17" s="172"/>
      <c r="G17" s="172">
        <f>ROUND(E17*F17,2)</f>
        <v>0</v>
      </c>
      <c r="H17" s="172">
        <v>0</v>
      </c>
      <c r="I17" s="172">
        <f>ROUND(E17*H17,2)</f>
        <v>0</v>
      </c>
      <c r="J17" s="172">
        <v>272995</v>
      </c>
      <c r="K17" s="172">
        <f>ROUND(E17*J17,2)</f>
        <v>272995</v>
      </c>
      <c r="L17" s="172">
        <v>21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3">
        <f>ROUND(E17*P17,2)</f>
        <v>0</v>
      </c>
      <c r="R17" s="154"/>
      <c r="S17" s="154" t="s">
        <v>231</v>
      </c>
      <c r="T17" s="154" t="s">
        <v>236</v>
      </c>
      <c r="U17" s="154">
        <v>1</v>
      </c>
      <c r="V17" s="154">
        <f>ROUND(E17*U17,2)</f>
        <v>1</v>
      </c>
      <c r="W17" s="154"/>
      <c r="X17" s="154" t="s">
        <v>214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215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56" t="s">
        <v>207</v>
      </c>
      <c r="B18" s="157" t="s">
        <v>156</v>
      </c>
      <c r="C18" s="174" t="s">
        <v>157</v>
      </c>
      <c r="D18" s="158"/>
      <c r="E18" s="159"/>
      <c r="F18" s="160"/>
      <c r="G18" s="160">
        <f>SUMIF(AG19:AG19,"&lt;&gt;NOR",G19:G19)</f>
        <v>0</v>
      </c>
      <c r="H18" s="160"/>
      <c r="I18" s="160">
        <f>SUM(I19:I19)</f>
        <v>0</v>
      </c>
      <c r="J18" s="160"/>
      <c r="K18" s="160">
        <f>SUM(K19:K19)</f>
        <v>428300</v>
      </c>
      <c r="L18" s="160"/>
      <c r="M18" s="160">
        <f>SUM(M19:M19)</f>
        <v>0</v>
      </c>
      <c r="N18" s="160"/>
      <c r="O18" s="160">
        <f>SUM(O19:O19)</f>
        <v>0</v>
      </c>
      <c r="P18" s="160"/>
      <c r="Q18" s="161">
        <f>SUM(Q19:Q19)</f>
        <v>0</v>
      </c>
      <c r="R18" s="155"/>
      <c r="S18" s="155"/>
      <c r="T18" s="155"/>
      <c r="U18" s="155"/>
      <c r="V18" s="155">
        <f>SUM(V19:V19)</f>
        <v>1</v>
      </c>
      <c r="W18" s="155"/>
      <c r="X18" s="155"/>
      <c r="AG18" t="s">
        <v>208</v>
      </c>
    </row>
    <row r="19" spans="1:60" outlineLevel="1" x14ac:dyDescent="0.2">
      <c r="A19" s="168">
        <v>6</v>
      </c>
      <c r="B19" s="169" t="s">
        <v>764</v>
      </c>
      <c r="C19" s="175" t="s">
        <v>765</v>
      </c>
      <c r="D19" s="170" t="s">
        <v>242</v>
      </c>
      <c r="E19" s="171">
        <v>1</v>
      </c>
      <c r="F19" s="172"/>
      <c r="G19" s="172">
        <f>ROUND(E19*F19,2)</f>
        <v>0</v>
      </c>
      <c r="H19" s="172">
        <v>0</v>
      </c>
      <c r="I19" s="172">
        <f>ROUND(E19*H19,2)</f>
        <v>0</v>
      </c>
      <c r="J19" s="172">
        <v>428300</v>
      </c>
      <c r="K19" s="172">
        <f>ROUND(E19*J19,2)</f>
        <v>428300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3">
        <f>ROUND(E19*P19,2)</f>
        <v>0</v>
      </c>
      <c r="R19" s="154"/>
      <c r="S19" s="154" t="s">
        <v>231</v>
      </c>
      <c r="T19" s="154" t="s">
        <v>236</v>
      </c>
      <c r="U19" s="154">
        <v>1</v>
      </c>
      <c r="V19" s="154">
        <f>ROUND(E19*U19,2)</f>
        <v>1</v>
      </c>
      <c r="W19" s="154"/>
      <c r="X19" s="154" t="s">
        <v>214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215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6" t="s">
        <v>207</v>
      </c>
      <c r="B20" s="157" t="s">
        <v>166</v>
      </c>
      <c r="C20" s="174" t="s">
        <v>167</v>
      </c>
      <c r="D20" s="158"/>
      <c r="E20" s="159"/>
      <c r="F20" s="160"/>
      <c r="G20" s="160">
        <f>SUMIF(AG21:AG21,"&lt;&gt;NOR",G21:G21)</f>
        <v>0</v>
      </c>
      <c r="H20" s="160"/>
      <c r="I20" s="160">
        <f>SUM(I21:I21)</f>
        <v>0</v>
      </c>
      <c r="J20" s="160"/>
      <c r="K20" s="160">
        <f>SUM(K21:K21)</f>
        <v>105415</v>
      </c>
      <c r="L20" s="160"/>
      <c r="M20" s="160">
        <f>SUM(M21:M21)</f>
        <v>0</v>
      </c>
      <c r="N20" s="160"/>
      <c r="O20" s="160">
        <f>SUM(O21:O21)</f>
        <v>0</v>
      </c>
      <c r="P20" s="160"/>
      <c r="Q20" s="161">
        <f>SUM(Q21:Q21)</f>
        <v>0</v>
      </c>
      <c r="R20" s="155"/>
      <c r="S20" s="155"/>
      <c r="T20" s="155"/>
      <c r="U20" s="155"/>
      <c r="V20" s="155">
        <f>SUM(V21:V21)</f>
        <v>1</v>
      </c>
      <c r="W20" s="155"/>
      <c r="X20" s="155"/>
      <c r="AG20" t="s">
        <v>208</v>
      </c>
    </row>
    <row r="21" spans="1:60" ht="22.5" outlineLevel="1" x14ac:dyDescent="0.2">
      <c r="A21" s="168">
        <v>7</v>
      </c>
      <c r="B21" s="169" t="s">
        <v>766</v>
      </c>
      <c r="C21" s="175" t="s">
        <v>767</v>
      </c>
      <c r="D21" s="170" t="s">
        <v>242</v>
      </c>
      <c r="E21" s="171">
        <v>1</v>
      </c>
      <c r="F21" s="172"/>
      <c r="G21" s="172">
        <f>ROUND(E21*F21,2)</f>
        <v>0</v>
      </c>
      <c r="H21" s="172">
        <v>0</v>
      </c>
      <c r="I21" s="172">
        <f>ROUND(E21*H21,2)</f>
        <v>0</v>
      </c>
      <c r="J21" s="172">
        <v>105415</v>
      </c>
      <c r="K21" s="172">
        <f>ROUND(E21*J21,2)</f>
        <v>105415</v>
      </c>
      <c r="L21" s="172">
        <v>21</v>
      </c>
      <c r="M21" s="172">
        <f>G21*(1+L21/100)</f>
        <v>0</v>
      </c>
      <c r="N21" s="172">
        <v>0</v>
      </c>
      <c r="O21" s="172">
        <f>ROUND(E21*N21,2)</f>
        <v>0</v>
      </c>
      <c r="P21" s="172">
        <v>0</v>
      </c>
      <c r="Q21" s="173">
        <f>ROUND(E21*P21,2)</f>
        <v>0</v>
      </c>
      <c r="R21" s="154"/>
      <c r="S21" s="154" t="s">
        <v>231</v>
      </c>
      <c r="T21" s="154" t="s">
        <v>236</v>
      </c>
      <c r="U21" s="154">
        <v>1</v>
      </c>
      <c r="V21" s="154">
        <f>ROUND(E21*U21,2)</f>
        <v>1</v>
      </c>
      <c r="W21" s="154"/>
      <c r="X21" s="154" t="s">
        <v>214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215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56" t="s">
        <v>207</v>
      </c>
      <c r="B22" s="157" t="s">
        <v>168</v>
      </c>
      <c r="C22" s="174" t="s">
        <v>169</v>
      </c>
      <c r="D22" s="158"/>
      <c r="E22" s="159"/>
      <c r="F22" s="160"/>
      <c r="G22" s="160">
        <f>SUMIF(AG23:AG23,"&lt;&gt;NOR",G23:G23)</f>
        <v>0</v>
      </c>
      <c r="H22" s="160"/>
      <c r="I22" s="160">
        <f>SUM(I23:I23)</f>
        <v>0</v>
      </c>
      <c r="J22" s="160"/>
      <c r="K22" s="160">
        <f>SUM(K23:K23)</f>
        <v>139898</v>
      </c>
      <c r="L22" s="160"/>
      <c r="M22" s="160">
        <f>SUM(M23:M23)</f>
        <v>0</v>
      </c>
      <c r="N22" s="160"/>
      <c r="O22" s="160">
        <f>SUM(O23:O23)</f>
        <v>0</v>
      </c>
      <c r="P22" s="160"/>
      <c r="Q22" s="161">
        <f>SUM(Q23:Q23)</f>
        <v>0</v>
      </c>
      <c r="R22" s="155"/>
      <c r="S22" s="155"/>
      <c r="T22" s="155"/>
      <c r="U22" s="155"/>
      <c r="V22" s="155">
        <f>SUM(V23:V23)</f>
        <v>1</v>
      </c>
      <c r="W22" s="155"/>
      <c r="X22" s="155"/>
      <c r="AG22" t="s">
        <v>208</v>
      </c>
    </row>
    <row r="23" spans="1:60" outlineLevel="1" x14ac:dyDescent="0.2">
      <c r="A23" s="168">
        <v>8</v>
      </c>
      <c r="B23" s="169" t="s">
        <v>768</v>
      </c>
      <c r="C23" s="175" t="s">
        <v>769</v>
      </c>
      <c r="D23" s="170" t="s">
        <v>242</v>
      </c>
      <c r="E23" s="171">
        <v>1</v>
      </c>
      <c r="F23" s="172"/>
      <c r="G23" s="172">
        <f>ROUND(E23*F23,2)</f>
        <v>0</v>
      </c>
      <c r="H23" s="172">
        <v>0</v>
      </c>
      <c r="I23" s="172">
        <f>ROUND(E23*H23,2)</f>
        <v>0</v>
      </c>
      <c r="J23" s="172">
        <v>139898</v>
      </c>
      <c r="K23" s="172">
        <f>ROUND(E23*J23,2)</f>
        <v>139898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3">
        <f>ROUND(E23*P23,2)</f>
        <v>0</v>
      </c>
      <c r="R23" s="154"/>
      <c r="S23" s="154" t="s">
        <v>231</v>
      </c>
      <c r="T23" s="154" t="s">
        <v>236</v>
      </c>
      <c r="U23" s="154">
        <v>1</v>
      </c>
      <c r="V23" s="154">
        <f>ROUND(E23*U23,2)</f>
        <v>1</v>
      </c>
      <c r="W23" s="154"/>
      <c r="X23" s="154" t="s">
        <v>214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215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56" t="s">
        <v>207</v>
      </c>
      <c r="B24" s="157" t="s">
        <v>170</v>
      </c>
      <c r="C24" s="174" t="s">
        <v>171</v>
      </c>
      <c r="D24" s="158"/>
      <c r="E24" s="159"/>
      <c r="F24" s="160"/>
      <c r="G24" s="160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1846754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1">
        <f>SUM(Q25:Q25)</f>
        <v>0</v>
      </c>
      <c r="R24" s="155"/>
      <c r="S24" s="155"/>
      <c r="T24" s="155"/>
      <c r="U24" s="155"/>
      <c r="V24" s="155">
        <f>SUM(V25:V25)</f>
        <v>0.08</v>
      </c>
      <c r="W24" s="155"/>
      <c r="X24" s="155"/>
      <c r="AG24" t="s">
        <v>208</v>
      </c>
    </row>
    <row r="25" spans="1:60" outlineLevel="1" x14ac:dyDescent="0.2">
      <c r="A25" s="168">
        <v>9</v>
      </c>
      <c r="B25" s="169" t="s">
        <v>770</v>
      </c>
      <c r="C25" s="175" t="s">
        <v>771</v>
      </c>
      <c r="D25" s="170" t="s">
        <v>242</v>
      </c>
      <c r="E25" s="171">
        <v>1</v>
      </c>
      <c r="F25" s="172"/>
      <c r="G25" s="172">
        <f>ROUND(E25*F25,2)</f>
        <v>0</v>
      </c>
      <c r="H25" s="172">
        <v>0</v>
      </c>
      <c r="I25" s="172">
        <f>ROUND(E25*H25,2)</f>
        <v>0</v>
      </c>
      <c r="J25" s="172">
        <v>1846754</v>
      </c>
      <c r="K25" s="172">
        <f>ROUND(E25*J25,2)</f>
        <v>1846754</v>
      </c>
      <c r="L25" s="172">
        <v>21</v>
      </c>
      <c r="M25" s="172">
        <f>G25*(1+L25/100)</f>
        <v>0</v>
      </c>
      <c r="N25" s="172">
        <v>0</v>
      </c>
      <c r="O25" s="172">
        <f>ROUND(E25*N25,2)</f>
        <v>0</v>
      </c>
      <c r="P25" s="172">
        <v>0</v>
      </c>
      <c r="Q25" s="173">
        <f>ROUND(E25*P25,2)</f>
        <v>0</v>
      </c>
      <c r="R25" s="154"/>
      <c r="S25" s="154" t="s">
        <v>231</v>
      </c>
      <c r="T25" s="154" t="s">
        <v>236</v>
      </c>
      <c r="U25" s="154">
        <v>7.8E-2</v>
      </c>
      <c r="V25" s="154">
        <f>ROUND(E25*U25,2)</f>
        <v>0.08</v>
      </c>
      <c r="W25" s="154"/>
      <c r="X25" s="154" t="s">
        <v>214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215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56" t="s">
        <v>207</v>
      </c>
      <c r="B26" s="157" t="s">
        <v>174</v>
      </c>
      <c r="C26" s="174" t="s">
        <v>175</v>
      </c>
      <c r="D26" s="158"/>
      <c r="E26" s="159"/>
      <c r="F26" s="160"/>
      <c r="G26" s="160">
        <f>SUMIF(AG27:AG27,"&lt;&gt;NOR",G27:G27)</f>
        <v>0</v>
      </c>
      <c r="H26" s="160"/>
      <c r="I26" s="160">
        <f>SUM(I27:I27)</f>
        <v>0</v>
      </c>
      <c r="J26" s="160"/>
      <c r="K26" s="160">
        <f>SUM(K27:K27)</f>
        <v>6354340</v>
      </c>
      <c r="L26" s="160"/>
      <c r="M26" s="160">
        <f>SUM(M27:M27)</f>
        <v>0</v>
      </c>
      <c r="N26" s="160"/>
      <c r="O26" s="160">
        <f>SUM(O27:O27)</f>
        <v>0</v>
      </c>
      <c r="P26" s="160"/>
      <c r="Q26" s="161">
        <f>SUM(Q27:Q27)</f>
        <v>0</v>
      </c>
      <c r="R26" s="155"/>
      <c r="S26" s="155"/>
      <c r="T26" s="155"/>
      <c r="U26" s="155"/>
      <c r="V26" s="155">
        <f>SUM(V27:V27)</f>
        <v>0</v>
      </c>
      <c r="W26" s="155"/>
      <c r="X26" s="155"/>
      <c r="AG26" t="s">
        <v>208</v>
      </c>
    </row>
    <row r="27" spans="1:60" outlineLevel="1" x14ac:dyDescent="0.2">
      <c r="A27" s="168">
        <v>10</v>
      </c>
      <c r="B27" s="169" t="s">
        <v>772</v>
      </c>
      <c r="C27" s="175" t="s">
        <v>773</v>
      </c>
      <c r="D27" s="170" t="s">
        <v>242</v>
      </c>
      <c r="E27" s="171">
        <v>1</v>
      </c>
      <c r="F27" s="172"/>
      <c r="G27" s="172">
        <f>ROUND(E27*F27,2)</f>
        <v>0</v>
      </c>
      <c r="H27" s="172">
        <v>0</v>
      </c>
      <c r="I27" s="172">
        <f>ROUND(E27*H27,2)</f>
        <v>0</v>
      </c>
      <c r="J27" s="172">
        <v>6354340</v>
      </c>
      <c r="K27" s="172">
        <f>ROUND(E27*J27,2)</f>
        <v>6354340</v>
      </c>
      <c r="L27" s="172">
        <v>21</v>
      </c>
      <c r="M27" s="172">
        <f>G27*(1+L27/100)</f>
        <v>0</v>
      </c>
      <c r="N27" s="172">
        <v>0</v>
      </c>
      <c r="O27" s="172">
        <f>ROUND(E27*N27,2)</f>
        <v>0</v>
      </c>
      <c r="P27" s="172">
        <v>0</v>
      </c>
      <c r="Q27" s="173">
        <f>ROUND(E27*P27,2)</f>
        <v>0</v>
      </c>
      <c r="R27" s="154"/>
      <c r="S27" s="154" t="s">
        <v>231</v>
      </c>
      <c r="T27" s="154" t="s">
        <v>236</v>
      </c>
      <c r="U27" s="154">
        <v>0</v>
      </c>
      <c r="V27" s="154">
        <f>ROUND(E27*U27,2)</f>
        <v>0</v>
      </c>
      <c r="W27" s="154"/>
      <c r="X27" s="154" t="s">
        <v>214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215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56" t="s">
        <v>207</v>
      </c>
      <c r="B28" s="157" t="s">
        <v>176</v>
      </c>
      <c r="C28" s="174" t="s">
        <v>177</v>
      </c>
      <c r="D28" s="158"/>
      <c r="E28" s="159"/>
      <c r="F28" s="160"/>
      <c r="G28" s="160">
        <f>SUMIF(AG29:AG29,"&lt;&gt;NOR",G29:G29)</f>
        <v>0</v>
      </c>
      <c r="H28" s="160"/>
      <c r="I28" s="160">
        <f>SUM(I29:I29)</f>
        <v>0</v>
      </c>
      <c r="J28" s="160"/>
      <c r="K28" s="160">
        <f>SUM(K29:K29)</f>
        <v>698189</v>
      </c>
      <c r="L28" s="160"/>
      <c r="M28" s="160">
        <f>SUM(M29:M29)</f>
        <v>0</v>
      </c>
      <c r="N28" s="160"/>
      <c r="O28" s="160">
        <f>SUM(O29:O29)</f>
        <v>0</v>
      </c>
      <c r="P28" s="160"/>
      <c r="Q28" s="161">
        <f>SUM(Q29:Q29)</f>
        <v>0</v>
      </c>
      <c r="R28" s="155"/>
      <c r="S28" s="155"/>
      <c r="T28" s="155"/>
      <c r="U28" s="155"/>
      <c r="V28" s="155">
        <f>SUM(V29:V29)</f>
        <v>0.08</v>
      </c>
      <c r="W28" s="155"/>
      <c r="X28" s="155"/>
      <c r="AG28" t="s">
        <v>208</v>
      </c>
    </row>
    <row r="29" spans="1:60" outlineLevel="1" x14ac:dyDescent="0.2">
      <c r="A29" s="168">
        <v>11</v>
      </c>
      <c r="B29" s="169" t="s">
        <v>774</v>
      </c>
      <c r="C29" s="175" t="s">
        <v>775</v>
      </c>
      <c r="D29" s="170" t="s">
        <v>242</v>
      </c>
      <c r="E29" s="171">
        <v>1</v>
      </c>
      <c r="F29" s="172"/>
      <c r="G29" s="172">
        <f>ROUND(E29*F29,2)</f>
        <v>0</v>
      </c>
      <c r="H29" s="172">
        <v>0</v>
      </c>
      <c r="I29" s="172">
        <f>ROUND(E29*H29,2)</f>
        <v>0</v>
      </c>
      <c r="J29" s="172">
        <v>698189</v>
      </c>
      <c r="K29" s="172">
        <f>ROUND(E29*J29,2)</f>
        <v>698189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3">
        <f>ROUND(E29*P29,2)</f>
        <v>0</v>
      </c>
      <c r="R29" s="154"/>
      <c r="S29" s="154" t="s">
        <v>231</v>
      </c>
      <c r="T29" s="154" t="s">
        <v>236</v>
      </c>
      <c r="U29" s="154">
        <v>7.8E-2</v>
      </c>
      <c r="V29" s="154">
        <f>ROUND(E29*U29,2)</f>
        <v>0.08</v>
      </c>
      <c r="W29" s="154"/>
      <c r="X29" s="154" t="s">
        <v>214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215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6" t="s">
        <v>207</v>
      </c>
      <c r="B30" s="157" t="s">
        <v>178</v>
      </c>
      <c r="C30" s="174" t="s">
        <v>179</v>
      </c>
      <c r="D30" s="158"/>
      <c r="E30" s="159"/>
      <c r="F30" s="160"/>
      <c r="G30" s="160">
        <f>SUMIF(AG31:AG31,"&lt;&gt;NOR",G31:G31)</f>
        <v>0</v>
      </c>
      <c r="H30" s="160"/>
      <c r="I30" s="160">
        <f>SUM(I31:I31)</f>
        <v>0</v>
      </c>
      <c r="J30" s="160"/>
      <c r="K30" s="160">
        <f>SUM(K31:K31)</f>
        <v>961643</v>
      </c>
      <c r="L30" s="160"/>
      <c r="M30" s="160">
        <f>SUM(M31:M31)</f>
        <v>0</v>
      </c>
      <c r="N30" s="160"/>
      <c r="O30" s="160">
        <f>SUM(O31:O31)</f>
        <v>0</v>
      </c>
      <c r="P30" s="160"/>
      <c r="Q30" s="161">
        <f>SUM(Q31:Q31)</f>
        <v>0</v>
      </c>
      <c r="R30" s="155"/>
      <c r="S30" s="155"/>
      <c r="T30" s="155"/>
      <c r="U30" s="155"/>
      <c r="V30" s="155">
        <f>SUM(V31:V31)</f>
        <v>0.08</v>
      </c>
      <c r="W30" s="155"/>
      <c r="X30" s="155"/>
      <c r="AG30" t="s">
        <v>208</v>
      </c>
    </row>
    <row r="31" spans="1:60" outlineLevel="1" x14ac:dyDescent="0.2">
      <c r="A31" s="162">
        <v>12</v>
      </c>
      <c r="B31" s="163" t="s">
        <v>776</v>
      </c>
      <c r="C31" s="176" t="s">
        <v>777</v>
      </c>
      <c r="D31" s="164" t="s">
        <v>242</v>
      </c>
      <c r="E31" s="165">
        <v>1</v>
      </c>
      <c r="F31" s="166"/>
      <c r="G31" s="166">
        <f>ROUND(E31*F31,2)</f>
        <v>0</v>
      </c>
      <c r="H31" s="166">
        <v>0</v>
      </c>
      <c r="I31" s="166">
        <f>ROUND(E31*H31,2)</f>
        <v>0</v>
      </c>
      <c r="J31" s="166">
        <v>961643</v>
      </c>
      <c r="K31" s="166">
        <f>ROUND(E31*J31,2)</f>
        <v>961643</v>
      </c>
      <c r="L31" s="166">
        <v>21</v>
      </c>
      <c r="M31" s="166">
        <f>G31*(1+L31/100)</f>
        <v>0</v>
      </c>
      <c r="N31" s="166">
        <v>0</v>
      </c>
      <c r="O31" s="166">
        <f>ROUND(E31*N31,2)</f>
        <v>0</v>
      </c>
      <c r="P31" s="166">
        <v>0</v>
      </c>
      <c r="Q31" s="167">
        <f>ROUND(E31*P31,2)</f>
        <v>0</v>
      </c>
      <c r="R31" s="154"/>
      <c r="S31" s="154" t="s">
        <v>231</v>
      </c>
      <c r="T31" s="154" t="s">
        <v>236</v>
      </c>
      <c r="U31" s="154">
        <v>7.8E-2</v>
      </c>
      <c r="V31" s="154">
        <f>ROUND(E31*U31,2)</f>
        <v>0.08</v>
      </c>
      <c r="W31" s="154"/>
      <c r="X31" s="154" t="s">
        <v>214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215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3"/>
      <c r="B32" s="4"/>
      <c r="C32" s="177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E32">
        <v>15</v>
      </c>
      <c r="AF32">
        <v>21</v>
      </c>
      <c r="AG32" t="s">
        <v>194</v>
      </c>
    </row>
    <row r="33" spans="3:33" x14ac:dyDescent="0.2">
      <c r="C33" s="178"/>
      <c r="D33" s="10"/>
      <c r="AG33" t="s">
        <v>264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 02 24.1 Pol</vt:lpstr>
      <vt:lpstr>SO 02 24.2 Pol</vt:lpstr>
      <vt:lpstr>SO 02 24.3 Pol</vt:lpstr>
      <vt:lpstr>SO 02 24.4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24.1 Pol'!Názvy_tisku</vt:lpstr>
      <vt:lpstr>'SO 02 24.2 Pol'!Názvy_tisku</vt:lpstr>
      <vt:lpstr>'SO 02 24.3 Pol'!Názvy_tisku</vt:lpstr>
      <vt:lpstr>'SO 02 24.4 Pol'!Názvy_tisku</vt:lpstr>
      <vt:lpstr>oadresa</vt:lpstr>
      <vt:lpstr>Stavba!Objednatel</vt:lpstr>
      <vt:lpstr>Stavba!Objekt</vt:lpstr>
      <vt:lpstr>'SO 02 24.1 Pol'!Oblast_tisku</vt:lpstr>
      <vt:lpstr>'SO 02 24.2 Pol'!Oblast_tisku</vt:lpstr>
      <vt:lpstr>'SO 02 24.3 Pol'!Oblast_tisku</vt:lpstr>
      <vt:lpstr>'SO 02 24.4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2021-05-24T12:54:27Z</dcterms:modified>
</cp:coreProperties>
</file>